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e8c7383c16f256/StratiK/Rosters/Line Roster Templates/"/>
    </mc:Choice>
  </mc:AlternateContent>
  <xr:revisionPtr revIDLastSave="0" documentId="8_{7AE3C81A-B924-4811-A696-ABD47A361B2B}" xr6:coauthVersionLast="47" xr6:coauthVersionMax="47" xr10:uidLastSave="{00000000-0000-0000-0000-000000000000}"/>
  <bookViews>
    <workbookView xWindow="28680" yWindow="-120" windowWidth="29040" windowHeight="15720" xr2:uid="{12DCCDB5-59AD-45E8-80E4-4BDEA2564CAD}"/>
  </bookViews>
  <sheets>
    <sheet name="Roster" sheetId="2" r:id="rId1"/>
    <sheet name="For Office Use Only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E69" i="1"/>
  <c r="F69" i="1"/>
  <c r="K69" i="1"/>
  <c r="J69" i="1" s="1" a="1"/>
  <c r="J69" i="1" s="1"/>
  <c r="L69" i="1"/>
  <c r="H69" i="1" s="1"/>
  <c r="I69" i="1" s="1"/>
  <c r="D70" i="1"/>
  <c r="E70" i="1"/>
  <c r="F70" i="1"/>
  <c r="K70" i="1"/>
  <c r="J70" i="1" s="1" a="1"/>
  <c r="J70" i="1" s="1"/>
  <c r="L70" i="1"/>
  <c r="H70" i="1" s="1"/>
  <c r="I70" i="1" s="1"/>
  <c r="D71" i="1"/>
  <c r="E71" i="1"/>
  <c r="F71" i="1"/>
  <c r="K71" i="1"/>
  <c r="J71" i="1" s="1" a="1"/>
  <c r="J71" i="1" s="1"/>
  <c r="L71" i="1"/>
  <c r="H71" i="1" s="1"/>
  <c r="I71" i="1" s="1"/>
  <c r="D72" i="1"/>
  <c r="E72" i="1"/>
  <c r="F72" i="1"/>
  <c r="K72" i="1"/>
  <c r="J72" i="1" s="1" a="1"/>
  <c r="J72" i="1" s="1"/>
  <c r="L72" i="1"/>
  <c r="H72" i="1" s="1"/>
  <c r="I72" i="1" s="1"/>
  <c r="D73" i="1"/>
  <c r="E73" i="1"/>
  <c r="F73" i="1"/>
  <c r="K73" i="1"/>
  <c r="J73" i="1" s="1" a="1"/>
  <c r="J73" i="1" s="1"/>
  <c r="L73" i="1"/>
  <c r="H73" i="1" s="1"/>
  <c r="I73" i="1" s="1"/>
  <c r="D74" i="1"/>
  <c r="E74" i="1"/>
  <c r="F74" i="1"/>
  <c r="K74" i="1"/>
  <c r="J74" i="1" s="1" a="1"/>
  <c r="J74" i="1" s="1"/>
  <c r="L74" i="1"/>
  <c r="H74" i="1" s="1"/>
  <c r="I74" i="1" s="1"/>
  <c r="D75" i="1"/>
  <c r="E75" i="1"/>
  <c r="F75" i="1"/>
  <c r="K75" i="1"/>
  <c r="J75" i="1" s="1" a="1"/>
  <c r="J75" i="1" s="1"/>
  <c r="L75" i="1"/>
  <c r="H75" i="1" s="1"/>
  <c r="I75" i="1" s="1"/>
  <c r="D76" i="1"/>
  <c r="E76" i="1"/>
  <c r="F76" i="1"/>
  <c r="K76" i="1"/>
  <c r="J76" i="1" s="1" a="1"/>
  <c r="J76" i="1" s="1"/>
  <c r="L76" i="1"/>
  <c r="H76" i="1" s="1"/>
  <c r="I76" i="1" s="1"/>
  <c r="D77" i="1"/>
  <c r="E77" i="1"/>
  <c r="F77" i="1"/>
  <c r="K77" i="1"/>
  <c r="J77" i="1" s="1" a="1"/>
  <c r="J77" i="1" s="1"/>
  <c r="L77" i="1"/>
  <c r="H77" i="1" s="1"/>
  <c r="I77" i="1" s="1"/>
  <c r="D78" i="1"/>
  <c r="E78" i="1"/>
  <c r="F78" i="1"/>
  <c r="K78" i="1"/>
  <c r="J78" i="1" s="1" a="1"/>
  <c r="J78" i="1" s="1"/>
  <c r="L78" i="1"/>
  <c r="H78" i="1" s="1"/>
  <c r="I78" i="1" s="1"/>
  <c r="D79" i="1"/>
  <c r="E79" i="1"/>
  <c r="F79" i="1"/>
  <c r="K79" i="1"/>
  <c r="J79" i="1" s="1" a="1"/>
  <c r="J79" i="1" s="1"/>
  <c r="L79" i="1"/>
  <c r="H79" i="1" s="1"/>
  <c r="I79" i="1" s="1"/>
  <c r="D80" i="1"/>
  <c r="E80" i="1"/>
  <c r="F80" i="1"/>
  <c r="K80" i="1"/>
  <c r="J80" i="1" s="1" a="1"/>
  <c r="J80" i="1" s="1"/>
  <c r="L80" i="1"/>
  <c r="H80" i="1" s="1"/>
  <c r="I80" i="1" s="1"/>
  <c r="D81" i="1"/>
  <c r="E81" i="1"/>
  <c r="F81" i="1"/>
  <c r="K81" i="1"/>
  <c r="J81" i="1" s="1" a="1"/>
  <c r="J81" i="1" s="1"/>
  <c r="L81" i="1"/>
  <c r="H81" i="1" s="1"/>
  <c r="I81" i="1" s="1"/>
  <c r="D82" i="1"/>
  <c r="E82" i="1"/>
  <c r="F82" i="1"/>
  <c r="K82" i="1"/>
  <c r="J82" i="1" s="1" a="1"/>
  <c r="J82" i="1" s="1"/>
  <c r="L82" i="1"/>
  <c r="H82" i="1" s="1"/>
  <c r="I82" i="1" s="1"/>
  <c r="D83" i="1"/>
  <c r="E83" i="1"/>
  <c r="F83" i="1"/>
  <c r="K83" i="1"/>
  <c r="J83" i="1" s="1" a="1"/>
  <c r="J83" i="1" s="1"/>
  <c r="L83" i="1"/>
  <c r="H83" i="1" s="1"/>
  <c r="I83" i="1" s="1"/>
  <c r="D84" i="1"/>
  <c r="E84" i="1"/>
  <c r="F84" i="1"/>
  <c r="K84" i="1"/>
  <c r="J84" i="1" s="1" a="1"/>
  <c r="J84" i="1" s="1"/>
  <c r="L84" i="1"/>
  <c r="H84" i="1" s="1"/>
  <c r="I84" i="1" s="1"/>
  <c r="D85" i="1"/>
  <c r="E85" i="1"/>
  <c r="F85" i="1"/>
  <c r="K85" i="1"/>
  <c r="J85" i="1" s="1" a="1"/>
  <c r="J85" i="1" s="1"/>
  <c r="L85" i="1"/>
  <c r="H85" i="1" s="1"/>
  <c r="I85" i="1" s="1"/>
  <c r="D86" i="1"/>
  <c r="E86" i="1"/>
  <c r="F86" i="1"/>
  <c r="K86" i="1"/>
  <c r="J86" i="1" s="1" a="1"/>
  <c r="J86" i="1" s="1"/>
  <c r="L86" i="1"/>
  <c r="H86" i="1" s="1"/>
  <c r="I86" i="1" s="1"/>
  <c r="D87" i="1"/>
  <c r="E87" i="1"/>
  <c r="F87" i="1"/>
  <c r="K87" i="1"/>
  <c r="J87" i="1" s="1" a="1"/>
  <c r="J87" i="1" s="1"/>
  <c r="L87" i="1"/>
  <c r="H87" i="1" s="1"/>
  <c r="I87" i="1" s="1"/>
  <c r="D88" i="1"/>
  <c r="E88" i="1"/>
  <c r="F88" i="1"/>
  <c r="K88" i="1"/>
  <c r="J88" i="1" s="1" a="1"/>
  <c r="J88" i="1" s="1"/>
  <c r="L88" i="1"/>
  <c r="H88" i="1" s="1"/>
  <c r="I88" i="1" s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L50" i="1"/>
  <c r="H50" i="1" s="1"/>
  <c r="I50" i="1" s="1"/>
  <c r="L51" i="1"/>
  <c r="H51" i="1" s="1"/>
  <c r="I51" i="1" s="1"/>
  <c r="L52" i="1"/>
  <c r="H52" i="1" s="1"/>
  <c r="I52" i="1" s="1"/>
  <c r="L53" i="1"/>
  <c r="H53" i="1" s="1"/>
  <c r="I53" i="1" s="1"/>
  <c r="L54" i="1"/>
  <c r="H54" i="1" s="1"/>
  <c r="I54" i="1" s="1"/>
  <c r="L55" i="1"/>
  <c r="H55" i="1" s="1"/>
  <c r="I55" i="1" s="1"/>
  <c r="L56" i="1"/>
  <c r="H56" i="1" s="1"/>
  <c r="I56" i="1" s="1"/>
  <c r="L57" i="1"/>
  <c r="H57" i="1" s="1"/>
  <c r="I57" i="1" s="1"/>
  <c r="L58" i="1"/>
  <c r="H58" i="1" s="1"/>
  <c r="I58" i="1" s="1"/>
  <c r="L59" i="1"/>
  <c r="H59" i="1" s="1"/>
  <c r="I59" i="1" s="1"/>
  <c r="L60" i="1"/>
  <c r="H60" i="1" s="1"/>
  <c r="I60" i="1" s="1"/>
  <c r="L61" i="1"/>
  <c r="H61" i="1" s="1"/>
  <c r="I61" i="1" s="1"/>
  <c r="L62" i="1"/>
  <c r="H62" i="1" s="1"/>
  <c r="I62" i="1" s="1"/>
  <c r="L63" i="1"/>
  <c r="H63" i="1" s="1"/>
  <c r="I63" i="1" s="1"/>
  <c r="L64" i="1"/>
  <c r="H64" i="1" s="1"/>
  <c r="I64" i="1" s="1"/>
  <c r="L65" i="1"/>
  <c r="H65" i="1" s="1"/>
  <c r="I65" i="1" s="1"/>
  <c r="L66" i="1"/>
  <c r="H66" i="1" s="1"/>
  <c r="I66" i="1" s="1"/>
  <c r="L67" i="1"/>
  <c r="H67" i="1" s="1"/>
  <c r="I67" i="1" s="1"/>
  <c r="L68" i="1"/>
  <c r="H68" i="1" s="1"/>
  <c r="I68" i="1" s="1"/>
  <c r="L49" i="1"/>
  <c r="H49" i="1" s="1"/>
  <c r="I49" i="1" s="1"/>
  <c r="D50" i="1"/>
  <c r="E50" i="1"/>
  <c r="F50" i="1"/>
  <c r="K50" i="1"/>
  <c r="J50" i="1" s="1" a="1"/>
  <c r="J50" i="1" s="1"/>
  <c r="D51" i="1"/>
  <c r="E51" i="1"/>
  <c r="F51" i="1"/>
  <c r="K51" i="1"/>
  <c r="J51" i="1" s="1" a="1"/>
  <c r="J51" i="1" s="1"/>
  <c r="D52" i="1"/>
  <c r="E52" i="1"/>
  <c r="F52" i="1"/>
  <c r="K52" i="1"/>
  <c r="J52" i="1" s="1" a="1"/>
  <c r="J52" i="1" s="1"/>
  <c r="D53" i="1"/>
  <c r="E53" i="1"/>
  <c r="F53" i="1"/>
  <c r="K53" i="1"/>
  <c r="J53" i="1" s="1" a="1"/>
  <c r="J53" i="1" s="1"/>
  <c r="D54" i="1"/>
  <c r="E54" i="1"/>
  <c r="F54" i="1"/>
  <c r="K54" i="1"/>
  <c r="J54" i="1" s="1" a="1"/>
  <c r="J54" i="1" s="1"/>
  <c r="D55" i="1"/>
  <c r="E55" i="1"/>
  <c r="F55" i="1"/>
  <c r="K55" i="1"/>
  <c r="J55" i="1" s="1" a="1"/>
  <c r="J55" i="1" s="1"/>
  <c r="D56" i="1"/>
  <c r="E56" i="1"/>
  <c r="F56" i="1"/>
  <c r="K56" i="1"/>
  <c r="J56" i="1" s="1" a="1"/>
  <c r="J56" i="1" s="1"/>
  <c r="D57" i="1"/>
  <c r="E57" i="1"/>
  <c r="F57" i="1"/>
  <c r="K57" i="1"/>
  <c r="J57" i="1" s="1" a="1"/>
  <c r="J57" i="1" s="1"/>
  <c r="D58" i="1"/>
  <c r="E58" i="1"/>
  <c r="F58" i="1"/>
  <c r="K58" i="1"/>
  <c r="J58" i="1" s="1" a="1"/>
  <c r="J58" i="1" s="1"/>
  <c r="D59" i="1"/>
  <c r="E59" i="1"/>
  <c r="F59" i="1"/>
  <c r="K59" i="1"/>
  <c r="J59" i="1" s="1" a="1"/>
  <c r="J59" i="1" s="1"/>
  <c r="D60" i="1"/>
  <c r="E60" i="1"/>
  <c r="F60" i="1"/>
  <c r="K60" i="1"/>
  <c r="J60" i="1" s="1" a="1"/>
  <c r="J60" i="1" s="1"/>
  <c r="D61" i="1"/>
  <c r="E61" i="1"/>
  <c r="F61" i="1"/>
  <c r="K61" i="1"/>
  <c r="J61" i="1" s="1" a="1"/>
  <c r="J61" i="1" s="1"/>
  <c r="D62" i="1"/>
  <c r="E62" i="1"/>
  <c r="F62" i="1"/>
  <c r="K62" i="1"/>
  <c r="J62" i="1" s="1" a="1"/>
  <c r="J62" i="1" s="1"/>
  <c r="D63" i="1"/>
  <c r="E63" i="1"/>
  <c r="F63" i="1"/>
  <c r="K63" i="1"/>
  <c r="J63" i="1" s="1" a="1"/>
  <c r="J63" i="1" s="1"/>
  <c r="D64" i="1"/>
  <c r="E64" i="1"/>
  <c r="F64" i="1"/>
  <c r="K64" i="1"/>
  <c r="J64" i="1" s="1" a="1"/>
  <c r="J64" i="1" s="1"/>
  <c r="D65" i="1"/>
  <c r="E65" i="1"/>
  <c r="F65" i="1"/>
  <c r="K65" i="1"/>
  <c r="J65" i="1" s="1" a="1"/>
  <c r="J65" i="1" s="1"/>
  <c r="D66" i="1"/>
  <c r="E66" i="1"/>
  <c r="F66" i="1"/>
  <c r="K66" i="1"/>
  <c r="J66" i="1" s="1" a="1"/>
  <c r="J66" i="1" s="1"/>
  <c r="D67" i="1"/>
  <c r="E67" i="1"/>
  <c r="F67" i="1"/>
  <c r="K67" i="1"/>
  <c r="J67" i="1" s="1" a="1"/>
  <c r="J67" i="1" s="1"/>
  <c r="D68" i="1"/>
  <c r="E68" i="1"/>
  <c r="F68" i="1"/>
  <c r="K68" i="1"/>
  <c r="J68" i="1" s="1" a="1"/>
  <c r="J68" i="1" s="1"/>
  <c r="K49" i="1"/>
  <c r="J49" i="1" s="1" a="1"/>
  <c r="J49" i="1" s="1"/>
  <c r="F4" i="1"/>
  <c r="F49" i="1"/>
  <c r="D4" i="1"/>
  <c r="E49" i="1"/>
  <c r="B4" i="1"/>
  <c r="D49" i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H4" i="1"/>
  <c r="G4" i="1"/>
  <c r="E4" i="1"/>
  <c r="C4" i="1"/>
  <c r="J4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<sst xmlns="http://schemas.openxmlformats.org/spreadsheetml/2006/main" count="402" uniqueCount="210">
  <si>
    <t>Company Name:</t>
  </si>
  <si>
    <t>FORCE ELECTRICAL SERVICES</t>
  </si>
  <si>
    <t>Crew</t>
  </si>
  <si>
    <t>First Name</t>
  </si>
  <si>
    <t>Last Name</t>
  </si>
  <si>
    <t>Job Title</t>
  </si>
  <si>
    <t>Select Gender</t>
  </si>
  <si>
    <t>Phone Number</t>
  </si>
  <si>
    <t>Truck Info</t>
  </si>
  <si>
    <t>Truck Number</t>
  </si>
  <si>
    <t>Lodging</t>
  </si>
  <si>
    <t>JED</t>
  </si>
  <si>
    <t>HILL</t>
  </si>
  <si>
    <t>General Foreman</t>
  </si>
  <si>
    <t>M</t>
  </si>
  <si>
    <t>918-650-2026</t>
  </si>
  <si>
    <t>JUDD</t>
  </si>
  <si>
    <t>BROWN</t>
  </si>
  <si>
    <t>405-695-8668</t>
  </si>
  <si>
    <t>Pick-Up</t>
  </si>
  <si>
    <t>T-C55579</t>
  </si>
  <si>
    <t>Yes</t>
  </si>
  <si>
    <t>JEFF</t>
  </si>
  <si>
    <t>WARNER</t>
  </si>
  <si>
    <t>Safety</t>
  </si>
  <si>
    <t>405-397-2026</t>
  </si>
  <si>
    <t>JULIUS</t>
  </si>
  <si>
    <t>ALVAREZ</t>
  </si>
  <si>
    <t>Foreman</t>
  </si>
  <si>
    <t>T-C95093</t>
  </si>
  <si>
    <t>JESSE</t>
  </si>
  <si>
    <t>GOODSON</t>
  </si>
  <si>
    <t>Mechanic</t>
  </si>
  <si>
    <t>TRAVIS</t>
  </si>
  <si>
    <t>AMAYA</t>
  </si>
  <si>
    <t>Journeyman</t>
  </si>
  <si>
    <t>T-D03408</t>
  </si>
  <si>
    <t>MIKE</t>
  </si>
  <si>
    <t>VAUGHN</t>
  </si>
  <si>
    <t>CAMERON</t>
  </si>
  <si>
    <t>MOORE</t>
  </si>
  <si>
    <t>Apprentice 3</t>
  </si>
  <si>
    <t>Mechanic Truck</t>
  </si>
  <si>
    <t>T-C56415</t>
  </si>
  <si>
    <t>JOHN</t>
  </si>
  <si>
    <t>TANNER</t>
  </si>
  <si>
    <t>SIMS</t>
  </si>
  <si>
    <t>Apprentice 4</t>
  </si>
  <si>
    <t>T-C55575</t>
  </si>
  <si>
    <t>KEVIN</t>
  </si>
  <si>
    <t>GRANILLO</t>
  </si>
  <si>
    <t>PEDRO</t>
  </si>
  <si>
    <t>GONZALES</t>
  </si>
  <si>
    <t>Bucket Truck</t>
  </si>
  <si>
    <t>B-247378</t>
  </si>
  <si>
    <t>NATHAN</t>
  </si>
  <si>
    <t>BLAIR</t>
  </si>
  <si>
    <t>Apprentice 6</t>
  </si>
  <si>
    <t>BRIAN</t>
  </si>
  <si>
    <t>RODRIQUEZ</t>
  </si>
  <si>
    <t>B-JT5137</t>
  </si>
  <si>
    <t>ROYCE</t>
  </si>
  <si>
    <t>FRAME</t>
  </si>
  <si>
    <t>Apprentice 5</t>
  </si>
  <si>
    <t>TRENTON</t>
  </si>
  <si>
    <t>HABERLY</t>
  </si>
  <si>
    <t>Digger</t>
  </si>
  <si>
    <t>D-JT1686</t>
  </si>
  <si>
    <t>ADAM</t>
  </si>
  <si>
    <t>DYAL</t>
  </si>
  <si>
    <t>CLAYTON</t>
  </si>
  <si>
    <t>KRAUS</t>
  </si>
  <si>
    <t>Other</t>
  </si>
  <si>
    <t>MT-105</t>
  </si>
  <si>
    <t>CHRISTIAN</t>
  </si>
  <si>
    <t>PLASSMAN</t>
  </si>
  <si>
    <t>DEVON</t>
  </si>
  <si>
    <t>BARNES</t>
  </si>
  <si>
    <t>T-C18648</t>
  </si>
  <si>
    <t>ANTHONY</t>
  </si>
  <si>
    <t>TAYLOR</t>
  </si>
  <si>
    <t>RIDER</t>
  </si>
  <si>
    <t>Apprentice 2</t>
  </si>
  <si>
    <t>B-247407</t>
  </si>
  <si>
    <t>BRAYDEN</t>
  </si>
  <si>
    <t>LAND</t>
  </si>
  <si>
    <t>JAY</t>
  </si>
  <si>
    <t>SYMONDS</t>
  </si>
  <si>
    <t>B-NF8958</t>
  </si>
  <si>
    <t>PEYTON</t>
  </si>
  <si>
    <t>WEATHERMON</t>
  </si>
  <si>
    <t>SHAWN</t>
  </si>
  <si>
    <t>MEEKS</t>
  </si>
  <si>
    <t>D-747443</t>
  </si>
  <si>
    <t>CHARLES</t>
  </si>
  <si>
    <t>COPEMAN</t>
  </si>
  <si>
    <t>TERRY</t>
  </si>
  <si>
    <t>TILGMAN</t>
  </si>
  <si>
    <t>PT-226</t>
  </si>
  <si>
    <t>BRANDON</t>
  </si>
  <si>
    <t>DRY</t>
  </si>
  <si>
    <t>BRYAN</t>
  </si>
  <si>
    <t>BLEDSOE</t>
  </si>
  <si>
    <t>T-D52456</t>
  </si>
  <si>
    <t>JARRETT</t>
  </si>
  <si>
    <t>MUSKRAT</t>
  </si>
  <si>
    <t>JOE</t>
  </si>
  <si>
    <t>HARGROVE</t>
  </si>
  <si>
    <t>B-HZ4001</t>
  </si>
  <si>
    <t>SAMMY</t>
  </si>
  <si>
    <t>B-NC5396</t>
  </si>
  <si>
    <t>TYLER</t>
  </si>
  <si>
    <t>TIMMY</t>
  </si>
  <si>
    <t>HAMER</t>
  </si>
  <si>
    <t>D-FJ2345</t>
  </si>
  <si>
    <t>WALKER</t>
  </si>
  <si>
    <t>NEESE</t>
  </si>
  <si>
    <t>PAUL</t>
  </si>
  <si>
    <t>STUART</t>
  </si>
  <si>
    <t>Operator</t>
  </si>
  <si>
    <t>PT-228</t>
  </si>
  <si>
    <t>JESSIE</t>
  </si>
  <si>
    <t>COSBY</t>
  </si>
  <si>
    <t>DAKOTA</t>
  </si>
  <si>
    <t>AMIX</t>
  </si>
  <si>
    <t>T-D63258</t>
  </si>
  <si>
    <t>ROBERT</t>
  </si>
  <si>
    <t>HARDEN</t>
  </si>
  <si>
    <t>LAYTON</t>
  </si>
  <si>
    <t>B-BN5243</t>
  </si>
  <si>
    <t>JOSEPH</t>
  </si>
  <si>
    <t>WAYMAN</t>
  </si>
  <si>
    <t>CECIL</t>
  </si>
  <si>
    <t>CROCKETT</t>
  </si>
  <si>
    <t>B-FM2148</t>
  </si>
  <si>
    <t>TOBY</t>
  </si>
  <si>
    <t>ORF</t>
  </si>
  <si>
    <t>WILLIAM</t>
  </si>
  <si>
    <t>MCALLISTER</t>
  </si>
  <si>
    <t>D-FH9031</t>
  </si>
  <si>
    <t>JONATHAN</t>
  </si>
  <si>
    <t>JONES</t>
  </si>
  <si>
    <t>BARON</t>
  </si>
  <si>
    <t>ARZOLA</t>
  </si>
  <si>
    <t>T-D63257</t>
  </si>
  <si>
    <t>FARON</t>
  </si>
  <si>
    <t>APAUTY</t>
  </si>
  <si>
    <t>KENTON</t>
  </si>
  <si>
    <t>WEBB</t>
  </si>
  <si>
    <t>B-AD8522</t>
  </si>
  <si>
    <t>B-BY0795</t>
  </si>
  <si>
    <t>D-299215</t>
  </si>
  <si>
    <t>T-F63706</t>
  </si>
  <si>
    <t>B-275339</t>
  </si>
  <si>
    <t>B-GM2743</t>
  </si>
  <si>
    <t>D-BE9917</t>
  </si>
  <si>
    <t>T-F63704</t>
  </si>
  <si>
    <t>B-KV4171</t>
  </si>
  <si>
    <t>B-NC5285</t>
  </si>
  <si>
    <t>D-NX3367</t>
  </si>
  <si>
    <t>T-E60621</t>
  </si>
  <si>
    <t>B-FB5739</t>
  </si>
  <si>
    <t>B-HY7317</t>
  </si>
  <si>
    <t>D-042501</t>
  </si>
  <si>
    <t>B-544944</t>
  </si>
  <si>
    <t>B-544810</t>
  </si>
  <si>
    <t>B-A94268</t>
  </si>
  <si>
    <t>Instructions:</t>
  </si>
  <si>
    <t>1.  Enter first and last name of each crew member.</t>
  </si>
  <si>
    <t>2.  Enter a job title from the drop down menu for each crew member.  **Note: if  "Other" option is selected, Versant Power's approval is required.</t>
  </si>
  <si>
    <t xml:space="preserve">3.  Enter a phone number for each crew member.  **Note: Versant Power will not be contacting employees, phone numbers are for emergency purposes only.  </t>
  </si>
  <si>
    <t>4.  Select gender for each crew member from the drop down menu.  **Note: this selection is for lodging purposes.</t>
  </si>
  <si>
    <t>5.  Select a truck option from the drop down menu. (If not applicable, select "None")</t>
  </si>
  <si>
    <t>6.  Select yes or no if the crew will require lodging.</t>
  </si>
  <si>
    <t>Line Resource Roster</t>
  </si>
  <si>
    <t xml:space="preserve">Name 1 </t>
  </si>
  <si>
    <t>Gender</t>
  </si>
  <si>
    <t>Contractor</t>
  </si>
  <si>
    <t>Truck</t>
  </si>
  <si>
    <t>Meal Count</t>
  </si>
  <si>
    <t>Meal Count Total</t>
  </si>
  <si>
    <t>Division</t>
  </si>
  <si>
    <t>Bangor</t>
  </si>
  <si>
    <t>Apprentice</t>
  </si>
  <si>
    <t>Chip Truck</t>
  </si>
  <si>
    <t>Central  - Caribou / Presque Isle</t>
  </si>
  <si>
    <t>No</t>
  </si>
  <si>
    <t>Apprentice 1</t>
  </si>
  <si>
    <t>F</t>
  </si>
  <si>
    <t>Fort Kent</t>
  </si>
  <si>
    <t>Ledge Truck</t>
  </si>
  <si>
    <t>Island Falls</t>
  </si>
  <si>
    <t>Lamoine - Hancock</t>
  </si>
  <si>
    <t>None</t>
  </si>
  <si>
    <t>Lincoln</t>
  </si>
  <si>
    <t>Machias - Washington</t>
  </si>
  <si>
    <t>Arborist</t>
  </si>
  <si>
    <t>Tree Bucket</t>
  </si>
  <si>
    <t>Driver / Ground Person</t>
  </si>
  <si>
    <t>Flagger</t>
  </si>
  <si>
    <t>Ground Crew Arborist</t>
  </si>
  <si>
    <t>Other * Requires VP Approval</t>
  </si>
  <si>
    <t>Supervisor</t>
  </si>
  <si>
    <t>Hotel</t>
  </si>
  <si>
    <t>Name 1</t>
  </si>
  <si>
    <t>Name 2</t>
  </si>
  <si>
    <t>Confirmation</t>
  </si>
  <si>
    <t>Check In</t>
  </si>
  <si>
    <t>Check Out</t>
  </si>
  <si>
    <t xml:space="preserve">Lodging Reservation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</si>
</sst>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6" borderId="7" xfId="0" applyFill="1" applyBorder="1"/>
    <xf numFmtId="0" fontId="0" fillId="6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4" xfId="0" applyNumberFormat="1" applyFont="1" applyFill="1" applyBorder="1" applyAlignment="1">
      <alignment horizontal="center" vertical="center" wrapText="1"/>
    </xf>
    <xf numFmtId="14" fontId="0" fillId="6" borderId="2" xfId="1" applyNumberFormat="1" applyFont="1" applyFill="1" applyBorder="1" applyAlignment="1">
      <alignment horizontal="center"/>
    </xf>
    <xf numFmtId="14" fontId="0" fillId="6" borderId="2" xfId="0" applyNumberFormat="1" applyFill="1" applyBorder="1"/>
    <xf numFmtId="43" fontId="0" fillId="3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4" fillId="0" borderId="13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0</xdr:row>
      <xdr:rowOff>57149</xdr:rowOff>
    </xdr:from>
    <xdr:to>
      <xdr:col>2</xdr:col>
      <xdr:colOff>419100</xdr:colOff>
      <xdr:row>2</xdr:row>
      <xdr:rowOff>131762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53A5898C-96F5-4376-86E3-DA9FF137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49" y="57149"/>
          <a:ext cx="742951" cy="47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A5DB-AB78-439B-8CDC-CF536A1B2C17}">
  <sheetPr>
    <tabColor rgb="FFFFFF00"/>
  </sheetPr>
  <dimension ref="A1:O55"/>
  <sheetViews>
    <sheetView tabSelected="1" workbookViewId="0">
      <pane ySplit="4" topLeftCell="A5" activePane="bottomLeft" state="frozen"/>
      <selection pane="bottomLeft" activeCell="G14" sqref="G14"/>
    </sheetView>
  </sheetViews>
  <sheetFormatPr defaultRowHeight="15" x14ac:dyDescent="0.25"/>
  <cols>
    <col min="2" max="2" width="9.140625" style="1"/>
    <col min="3" max="3" width="20.42578125" style="2" customWidth="1"/>
    <col min="4" max="4" width="20.7109375" style="2" customWidth="1"/>
    <col min="5" max="5" width="24.85546875" customWidth="1"/>
    <col min="6" max="6" width="14.140625" customWidth="1"/>
    <col min="7" max="7" width="20.7109375" style="2" customWidth="1"/>
    <col min="8" max="8" width="19" style="2" customWidth="1"/>
    <col min="9" max="9" width="20" style="2" customWidth="1"/>
    <col min="10" max="10" width="20.5703125" customWidth="1"/>
    <col min="11" max="11" width="14.42578125" customWidth="1"/>
    <col min="12" max="12" width="18.85546875" style="2" customWidth="1"/>
    <col min="13" max="14" width="16.28515625" style="2" customWidth="1"/>
  </cols>
  <sheetData>
    <row r="1" spans="1:15" ht="15.75" thickBot="1" x14ac:dyDescent="0.3"/>
    <row r="2" spans="1:15" ht="15.75" thickBot="1" x14ac:dyDescent="0.3">
      <c r="D2" s="4" t="s">
        <v>0</v>
      </c>
      <c r="E2" s="51" t="s">
        <v>1</v>
      </c>
      <c r="F2" s="5"/>
    </row>
    <row r="3" spans="1:15" ht="19.5" customHeight="1" thickBot="1" x14ac:dyDescent="0.3">
      <c r="G3" s="60"/>
    </row>
    <row r="4" spans="1:15" ht="19.5" customHeight="1" thickBot="1" x14ac:dyDescent="0.3">
      <c r="B4" s="6" t="s">
        <v>2</v>
      </c>
      <c r="C4" s="4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3</v>
      </c>
      <c r="I4" s="8" t="s">
        <v>4</v>
      </c>
      <c r="J4" s="8" t="s">
        <v>5</v>
      </c>
      <c r="K4" s="8" t="s">
        <v>6</v>
      </c>
      <c r="L4" s="8" t="s">
        <v>7</v>
      </c>
      <c r="M4" s="9" t="s">
        <v>8</v>
      </c>
      <c r="N4" s="9" t="s">
        <v>9</v>
      </c>
      <c r="O4" s="9" t="s">
        <v>10</v>
      </c>
    </row>
    <row r="5" spans="1:15" ht="19.5" customHeight="1" x14ac:dyDescent="0.25">
      <c r="A5" s="10"/>
      <c r="B5" s="48">
        <v>1</v>
      </c>
      <c r="C5" s="52" t="s">
        <v>11</v>
      </c>
      <c r="D5" s="46" t="s">
        <v>12</v>
      </c>
      <c r="E5" s="46" t="s">
        <v>13</v>
      </c>
      <c r="F5" s="46" t="s">
        <v>14</v>
      </c>
      <c r="G5" s="10" t="s">
        <v>15</v>
      </c>
      <c r="H5" s="46" t="s">
        <v>16</v>
      </c>
      <c r="I5" s="46" t="s">
        <v>17</v>
      </c>
      <c r="J5" s="46" t="s">
        <v>13</v>
      </c>
      <c r="K5" s="46" t="s">
        <v>14</v>
      </c>
      <c r="L5" s="46" t="s">
        <v>18</v>
      </c>
      <c r="M5" s="55" t="s">
        <v>19</v>
      </c>
      <c r="N5" s="55" t="s">
        <v>20</v>
      </c>
      <c r="O5" s="36" t="s">
        <v>21</v>
      </c>
    </row>
    <row r="6" spans="1:15" ht="19.5" customHeight="1" x14ac:dyDescent="0.25">
      <c r="B6" s="49">
        <v>2</v>
      </c>
      <c r="C6" s="53" t="s">
        <v>22</v>
      </c>
      <c r="D6" s="54" t="s">
        <v>23</v>
      </c>
      <c r="E6" s="54" t="s">
        <v>24</v>
      </c>
      <c r="F6" s="54" t="s">
        <v>14</v>
      </c>
      <c r="G6" s="54" t="s">
        <v>25</v>
      </c>
      <c r="H6" s="11" t="s">
        <v>26</v>
      </c>
      <c r="I6" s="11" t="s">
        <v>27</v>
      </c>
      <c r="J6" s="54" t="s">
        <v>28</v>
      </c>
      <c r="K6" s="11" t="s">
        <v>14</v>
      </c>
      <c r="L6" s="11"/>
      <c r="M6" s="11" t="s">
        <v>19</v>
      </c>
      <c r="N6" s="11" t="s">
        <v>29</v>
      </c>
      <c r="O6" s="37" t="s">
        <v>21</v>
      </c>
    </row>
    <row r="7" spans="1:15" ht="19.5" customHeight="1" x14ac:dyDescent="0.25">
      <c r="B7" s="49">
        <v>3</v>
      </c>
      <c r="C7" s="53" t="s">
        <v>30</v>
      </c>
      <c r="D7" s="54" t="s">
        <v>31</v>
      </c>
      <c r="E7" s="54" t="s">
        <v>32</v>
      </c>
      <c r="F7" s="54" t="s">
        <v>14</v>
      </c>
      <c r="G7" s="54"/>
      <c r="H7" s="11" t="s">
        <v>33</v>
      </c>
      <c r="I7" s="11" t="s">
        <v>34</v>
      </c>
      <c r="J7" s="11" t="s">
        <v>35</v>
      </c>
      <c r="K7" s="11" t="s">
        <v>14</v>
      </c>
      <c r="L7" s="11"/>
      <c r="M7" s="11" t="s">
        <v>19</v>
      </c>
      <c r="N7" s="11" t="s">
        <v>36</v>
      </c>
      <c r="O7" s="37" t="s">
        <v>21</v>
      </c>
    </row>
    <row r="8" spans="1:15" ht="18" customHeight="1" x14ac:dyDescent="0.25">
      <c r="B8" s="49">
        <v>4</v>
      </c>
      <c r="C8" s="38" t="s">
        <v>37</v>
      </c>
      <c r="D8" s="11" t="s">
        <v>38</v>
      </c>
      <c r="E8" s="54" t="s">
        <v>28</v>
      </c>
      <c r="F8" s="11" t="s">
        <v>14</v>
      </c>
      <c r="H8" s="11" t="s">
        <v>39</v>
      </c>
      <c r="I8" s="11" t="s">
        <v>40</v>
      </c>
      <c r="J8" s="11" t="s">
        <v>41</v>
      </c>
      <c r="K8" s="11" t="s">
        <v>14</v>
      </c>
      <c r="L8" s="11"/>
      <c r="M8" s="11" t="s">
        <v>42</v>
      </c>
      <c r="N8" s="11" t="s">
        <v>43</v>
      </c>
      <c r="O8" s="37" t="s">
        <v>21</v>
      </c>
    </row>
    <row r="9" spans="1:15" x14ac:dyDescent="0.25">
      <c r="B9" s="49">
        <v>5</v>
      </c>
      <c r="C9" s="38" t="s">
        <v>44</v>
      </c>
      <c r="D9" s="11" t="s">
        <v>16</v>
      </c>
      <c r="E9" s="11" t="s">
        <v>35</v>
      </c>
      <c r="F9" s="11" t="s">
        <v>14</v>
      </c>
      <c r="G9" s="11"/>
      <c r="H9" s="11" t="s">
        <v>45</v>
      </c>
      <c r="I9" s="11" t="s">
        <v>46</v>
      </c>
      <c r="J9" s="11" t="s">
        <v>47</v>
      </c>
      <c r="K9" s="11" t="s">
        <v>14</v>
      </c>
      <c r="L9" s="11"/>
      <c r="M9" s="11" t="s">
        <v>19</v>
      </c>
      <c r="N9" s="11" t="s">
        <v>48</v>
      </c>
      <c r="O9" s="37" t="s">
        <v>21</v>
      </c>
    </row>
    <row r="10" spans="1:15" x14ac:dyDescent="0.25">
      <c r="B10" s="49">
        <v>6</v>
      </c>
      <c r="C10" s="38" t="s">
        <v>49</v>
      </c>
      <c r="D10" s="11" t="s">
        <v>50</v>
      </c>
      <c r="E10" s="11" t="s">
        <v>35</v>
      </c>
      <c r="F10" s="11" t="s">
        <v>14</v>
      </c>
      <c r="G10" s="11"/>
      <c r="H10" s="11" t="s">
        <v>51</v>
      </c>
      <c r="I10" s="11" t="s">
        <v>52</v>
      </c>
      <c r="J10" s="11" t="s">
        <v>35</v>
      </c>
      <c r="K10" s="11" t="s">
        <v>14</v>
      </c>
      <c r="L10" s="11"/>
      <c r="M10" s="11" t="s">
        <v>53</v>
      </c>
      <c r="N10" s="11" t="s">
        <v>54</v>
      </c>
      <c r="O10" s="37" t="s">
        <v>21</v>
      </c>
    </row>
    <row r="11" spans="1:15" x14ac:dyDescent="0.25">
      <c r="B11" s="49">
        <v>7</v>
      </c>
      <c r="C11" s="38" t="s">
        <v>55</v>
      </c>
      <c r="D11" s="11" t="s">
        <v>56</v>
      </c>
      <c r="E11" s="11" t="s">
        <v>57</v>
      </c>
      <c r="F11" s="11" t="s">
        <v>14</v>
      </c>
      <c r="G11" s="11"/>
      <c r="H11" s="11" t="s">
        <v>58</v>
      </c>
      <c r="I11" s="11" t="s">
        <v>59</v>
      </c>
      <c r="J11" s="54" t="s">
        <v>28</v>
      </c>
      <c r="K11" s="11" t="s">
        <v>14</v>
      </c>
      <c r="L11" s="11"/>
      <c r="M11" s="11" t="s">
        <v>53</v>
      </c>
      <c r="N11" s="11" t="s">
        <v>60</v>
      </c>
      <c r="O11" s="37" t="s">
        <v>21</v>
      </c>
    </row>
    <row r="12" spans="1:15" x14ac:dyDescent="0.25">
      <c r="B12" s="49">
        <v>8</v>
      </c>
      <c r="C12" s="38" t="s">
        <v>61</v>
      </c>
      <c r="D12" s="11" t="s">
        <v>62</v>
      </c>
      <c r="E12" s="11" t="s">
        <v>63</v>
      </c>
      <c r="F12" s="11" t="s">
        <v>14</v>
      </c>
      <c r="G12" s="11"/>
      <c r="H12" s="11" t="s">
        <v>64</v>
      </c>
      <c r="I12" s="11" t="s">
        <v>65</v>
      </c>
      <c r="J12" s="11" t="s">
        <v>35</v>
      </c>
      <c r="K12" s="11" t="s">
        <v>14</v>
      </c>
      <c r="L12" s="11"/>
      <c r="M12" s="11" t="s">
        <v>66</v>
      </c>
      <c r="N12" s="11" t="s">
        <v>67</v>
      </c>
      <c r="O12" s="37" t="s">
        <v>21</v>
      </c>
    </row>
    <row r="13" spans="1:15" x14ac:dyDescent="0.25">
      <c r="B13" s="49">
        <v>9</v>
      </c>
      <c r="C13" s="38" t="s">
        <v>68</v>
      </c>
      <c r="D13" s="11" t="s">
        <v>69</v>
      </c>
      <c r="E13" s="54" t="s">
        <v>28</v>
      </c>
      <c r="F13" s="11" t="s">
        <v>14</v>
      </c>
      <c r="G13" s="11"/>
      <c r="H13" s="11" t="s">
        <v>70</v>
      </c>
      <c r="I13" s="11" t="s">
        <v>71</v>
      </c>
      <c r="J13" s="11" t="s">
        <v>47</v>
      </c>
      <c r="K13" s="11" t="s">
        <v>14</v>
      </c>
      <c r="L13" s="11"/>
      <c r="M13" s="11" t="s">
        <v>72</v>
      </c>
      <c r="N13" s="11" t="s">
        <v>73</v>
      </c>
      <c r="O13" s="37" t="s">
        <v>21</v>
      </c>
    </row>
    <row r="14" spans="1:15" x14ac:dyDescent="0.25">
      <c r="B14" s="49">
        <v>10</v>
      </c>
      <c r="C14" s="38" t="s">
        <v>74</v>
      </c>
      <c r="D14" s="11" t="s">
        <v>75</v>
      </c>
      <c r="E14" s="11" t="s">
        <v>35</v>
      </c>
      <c r="F14" s="11" t="s">
        <v>14</v>
      </c>
      <c r="H14" s="11" t="s">
        <v>76</v>
      </c>
      <c r="I14" s="11" t="s">
        <v>77</v>
      </c>
      <c r="J14" s="11" t="s">
        <v>35</v>
      </c>
      <c r="K14" s="11" t="s">
        <v>14</v>
      </c>
      <c r="L14" s="11"/>
      <c r="M14" s="11" t="s">
        <v>19</v>
      </c>
      <c r="N14" s="11" t="s">
        <v>78</v>
      </c>
      <c r="O14" s="37" t="s">
        <v>21</v>
      </c>
    </row>
    <row r="15" spans="1:15" x14ac:dyDescent="0.25">
      <c r="B15" s="49">
        <v>11</v>
      </c>
      <c r="C15" s="38" t="s">
        <v>79</v>
      </c>
      <c r="D15" s="11" t="s">
        <v>17</v>
      </c>
      <c r="E15" s="11" t="s">
        <v>35</v>
      </c>
      <c r="F15" s="11" t="s">
        <v>14</v>
      </c>
      <c r="G15" s="11"/>
      <c r="H15" s="11" t="s">
        <v>80</v>
      </c>
      <c r="I15" s="11" t="s">
        <v>81</v>
      </c>
      <c r="J15" s="11" t="s">
        <v>82</v>
      </c>
      <c r="K15" s="11" t="s">
        <v>14</v>
      </c>
      <c r="L15" s="11"/>
      <c r="M15" s="11" t="s">
        <v>53</v>
      </c>
      <c r="N15" s="11" t="s">
        <v>83</v>
      </c>
      <c r="O15" s="37" t="s">
        <v>21</v>
      </c>
    </row>
    <row r="16" spans="1:15" x14ac:dyDescent="0.25">
      <c r="B16" s="49">
        <v>12</v>
      </c>
      <c r="C16" s="38" t="s">
        <v>84</v>
      </c>
      <c r="D16" s="11" t="s">
        <v>85</v>
      </c>
      <c r="E16" s="11" t="s">
        <v>47</v>
      </c>
      <c r="F16" s="11" t="s">
        <v>14</v>
      </c>
      <c r="G16" s="11"/>
      <c r="H16" s="11" t="s">
        <v>86</v>
      </c>
      <c r="I16" s="11" t="s">
        <v>87</v>
      </c>
      <c r="J16" s="54" t="s">
        <v>28</v>
      </c>
      <c r="K16" s="11" t="s">
        <v>14</v>
      </c>
      <c r="L16" s="11"/>
      <c r="M16" s="11" t="s">
        <v>53</v>
      </c>
      <c r="N16" s="11" t="s">
        <v>88</v>
      </c>
      <c r="O16" s="37" t="s">
        <v>21</v>
      </c>
    </row>
    <row r="17" spans="2:15" x14ac:dyDescent="0.25">
      <c r="B17" s="49">
        <v>13</v>
      </c>
      <c r="C17" s="38" t="s">
        <v>89</v>
      </c>
      <c r="D17" s="11" t="s">
        <v>90</v>
      </c>
      <c r="E17" s="11" t="s">
        <v>47</v>
      </c>
      <c r="F17" s="11" t="s">
        <v>14</v>
      </c>
      <c r="G17" s="11"/>
      <c r="H17" s="11" t="s">
        <v>91</v>
      </c>
      <c r="I17" s="11" t="s">
        <v>92</v>
      </c>
      <c r="J17" s="11" t="s">
        <v>63</v>
      </c>
      <c r="K17" s="11" t="s">
        <v>14</v>
      </c>
      <c r="L17" s="11"/>
      <c r="M17" s="11" t="s">
        <v>66</v>
      </c>
      <c r="N17" s="11" t="s">
        <v>93</v>
      </c>
      <c r="O17" s="37" t="s">
        <v>21</v>
      </c>
    </row>
    <row r="18" spans="2:15" x14ac:dyDescent="0.25">
      <c r="B18" s="49">
        <v>14</v>
      </c>
      <c r="C18" s="38" t="s">
        <v>94</v>
      </c>
      <c r="D18" s="11" t="s">
        <v>95</v>
      </c>
      <c r="E18" s="54" t="s">
        <v>28</v>
      </c>
      <c r="F18" s="11" t="s">
        <v>14</v>
      </c>
      <c r="G18" s="11"/>
      <c r="H18" s="11" t="s">
        <v>96</v>
      </c>
      <c r="I18" s="11" t="s">
        <v>97</v>
      </c>
      <c r="J18" s="11" t="s">
        <v>47</v>
      </c>
      <c r="K18" s="11" t="s">
        <v>14</v>
      </c>
      <c r="L18" s="11"/>
      <c r="M18" s="11" t="s">
        <v>72</v>
      </c>
      <c r="N18" s="11" t="s">
        <v>98</v>
      </c>
      <c r="O18" s="37" t="s">
        <v>21</v>
      </c>
    </row>
    <row r="19" spans="2:15" x14ac:dyDescent="0.25">
      <c r="B19" s="49">
        <v>15</v>
      </c>
      <c r="C19" s="38" t="s">
        <v>99</v>
      </c>
      <c r="D19" s="11" t="s">
        <v>100</v>
      </c>
      <c r="E19" s="11" t="s">
        <v>35</v>
      </c>
      <c r="F19" s="11" t="s">
        <v>14</v>
      </c>
      <c r="G19" s="11"/>
      <c r="H19" s="11" t="s">
        <v>101</v>
      </c>
      <c r="I19" s="11" t="s">
        <v>102</v>
      </c>
      <c r="J19" s="11" t="s">
        <v>47</v>
      </c>
      <c r="K19" s="11" t="s">
        <v>14</v>
      </c>
      <c r="L19" s="11"/>
      <c r="M19" s="11" t="s">
        <v>19</v>
      </c>
      <c r="N19" s="11" t="s">
        <v>103</v>
      </c>
      <c r="O19" s="37" t="s">
        <v>21</v>
      </c>
    </row>
    <row r="20" spans="2:15" x14ac:dyDescent="0.25">
      <c r="B20" s="49">
        <v>16</v>
      </c>
      <c r="C20" s="38" t="s">
        <v>104</v>
      </c>
      <c r="D20" s="11" t="s">
        <v>105</v>
      </c>
      <c r="E20" s="11" t="s">
        <v>82</v>
      </c>
      <c r="F20" s="11" t="s">
        <v>14</v>
      </c>
      <c r="G20" s="11"/>
      <c r="H20" s="11" t="s">
        <v>106</v>
      </c>
      <c r="I20" s="11" t="s">
        <v>107</v>
      </c>
      <c r="J20" s="11" t="s">
        <v>35</v>
      </c>
      <c r="K20" s="11" t="s">
        <v>14</v>
      </c>
      <c r="L20" s="11"/>
      <c r="M20" s="11" t="s">
        <v>53</v>
      </c>
      <c r="N20" s="11" t="s">
        <v>108</v>
      </c>
      <c r="O20" s="37" t="s">
        <v>21</v>
      </c>
    </row>
    <row r="21" spans="2:15" x14ac:dyDescent="0.25">
      <c r="B21" s="49">
        <v>17</v>
      </c>
      <c r="C21" s="38" t="s">
        <v>109</v>
      </c>
      <c r="D21" s="11" t="s">
        <v>95</v>
      </c>
      <c r="E21" s="11" t="s">
        <v>63</v>
      </c>
      <c r="F21" s="11" t="s">
        <v>14</v>
      </c>
      <c r="G21" s="11"/>
      <c r="H21" s="11" t="s">
        <v>44</v>
      </c>
      <c r="I21" s="11" t="s">
        <v>102</v>
      </c>
      <c r="J21" s="54" t="s">
        <v>28</v>
      </c>
      <c r="K21" s="11" t="s">
        <v>14</v>
      </c>
      <c r="L21" s="11"/>
      <c r="M21" s="11" t="s">
        <v>53</v>
      </c>
      <c r="N21" s="11" t="s">
        <v>110</v>
      </c>
      <c r="O21" s="37" t="s">
        <v>21</v>
      </c>
    </row>
    <row r="22" spans="2:15" x14ac:dyDescent="0.25">
      <c r="B22" s="49">
        <v>18</v>
      </c>
      <c r="C22" s="38" t="s">
        <v>111</v>
      </c>
      <c r="D22" s="11" t="s">
        <v>100</v>
      </c>
      <c r="E22" s="11" t="s">
        <v>35</v>
      </c>
      <c r="F22" s="55" t="s">
        <v>14</v>
      </c>
      <c r="G22" s="11"/>
      <c r="H22" s="11" t="s">
        <v>112</v>
      </c>
      <c r="I22" s="11" t="s">
        <v>113</v>
      </c>
      <c r="J22" s="11" t="s">
        <v>35</v>
      </c>
      <c r="K22" s="11" t="s">
        <v>14</v>
      </c>
      <c r="L22" s="11"/>
      <c r="M22" s="11" t="s">
        <v>66</v>
      </c>
      <c r="N22" s="11" t="s">
        <v>114</v>
      </c>
      <c r="O22" s="37" t="s">
        <v>21</v>
      </c>
    </row>
    <row r="23" spans="2:15" x14ac:dyDescent="0.25">
      <c r="B23" s="49">
        <v>19</v>
      </c>
      <c r="C23" s="38" t="s">
        <v>115</v>
      </c>
      <c r="D23" s="11" t="s">
        <v>116</v>
      </c>
      <c r="E23" s="54" t="s">
        <v>28</v>
      </c>
      <c r="F23" s="55" t="s">
        <v>14</v>
      </c>
      <c r="G23" s="11"/>
      <c r="H23" s="11" t="s">
        <v>117</v>
      </c>
      <c r="I23" s="11" t="s">
        <v>118</v>
      </c>
      <c r="J23" s="11" t="s">
        <v>119</v>
      </c>
      <c r="K23" s="11" t="s">
        <v>14</v>
      </c>
      <c r="L23" s="11"/>
      <c r="M23" s="11" t="s">
        <v>72</v>
      </c>
      <c r="N23" s="11" t="s">
        <v>120</v>
      </c>
      <c r="O23" s="37" t="s">
        <v>21</v>
      </c>
    </row>
    <row r="24" spans="2:15" x14ac:dyDescent="0.25">
      <c r="B24" s="49">
        <v>20</v>
      </c>
      <c r="C24" s="38" t="s">
        <v>121</v>
      </c>
      <c r="D24" s="11" t="s">
        <v>122</v>
      </c>
      <c r="E24" s="11" t="s">
        <v>41</v>
      </c>
      <c r="F24" s="11" t="s">
        <v>14</v>
      </c>
      <c r="G24" s="11"/>
      <c r="H24" s="11" t="s">
        <v>123</v>
      </c>
      <c r="I24" s="11" t="s">
        <v>124</v>
      </c>
      <c r="J24" s="11" t="s">
        <v>35</v>
      </c>
      <c r="K24" s="11" t="s">
        <v>14</v>
      </c>
      <c r="L24" s="11"/>
      <c r="M24" s="11" t="s">
        <v>19</v>
      </c>
      <c r="N24" s="11" t="s">
        <v>125</v>
      </c>
      <c r="O24" s="29" t="s">
        <v>21</v>
      </c>
    </row>
    <row r="25" spans="2:15" x14ac:dyDescent="0.25">
      <c r="B25" s="49">
        <v>21</v>
      </c>
      <c r="C25" s="38" t="s">
        <v>126</v>
      </c>
      <c r="D25" s="11" t="s">
        <v>127</v>
      </c>
      <c r="E25" s="11" t="s">
        <v>57</v>
      </c>
      <c r="F25" s="11" t="s">
        <v>14</v>
      </c>
      <c r="G25" s="11"/>
      <c r="H25" s="11" t="s">
        <v>126</v>
      </c>
      <c r="I25" s="11" t="s">
        <v>128</v>
      </c>
      <c r="J25" s="11" t="s">
        <v>57</v>
      </c>
      <c r="K25" s="11" t="s">
        <v>14</v>
      </c>
      <c r="L25" s="11"/>
      <c r="M25" s="11" t="s">
        <v>53</v>
      </c>
      <c r="N25" s="11" t="s">
        <v>129</v>
      </c>
      <c r="O25" s="29" t="s">
        <v>21</v>
      </c>
    </row>
    <row r="26" spans="2:15" x14ac:dyDescent="0.25">
      <c r="B26" s="49">
        <v>22</v>
      </c>
      <c r="C26" s="38" t="s">
        <v>130</v>
      </c>
      <c r="D26" s="11" t="s">
        <v>131</v>
      </c>
      <c r="E26" s="11" t="s">
        <v>35</v>
      </c>
      <c r="F26" s="11" t="s">
        <v>14</v>
      </c>
      <c r="G26" s="11"/>
      <c r="H26" s="11" t="s">
        <v>132</v>
      </c>
      <c r="I26" s="11" t="s">
        <v>133</v>
      </c>
      <c r="J26" s="11" t="s">
        <v>35</v>
      </c>
      <c r="K26" s="11" t="s">
        <v>14</v>
      </c>
      <c r="L26" s="11"/>
      <c r="M26" s="11" t="s">
        <v>53</v>
      </c>
      <c r="N26" s="11" t="s">
        <v>134</v>
      </c>
      <c r="O26" s="29" t="s">
        <v>21</v>
      </c>
    </row>
    <row r="27" spans="2:15" x14ac:dyDescent="0.25">
      <c r="B27" s="49">
        <v>23</v>
      </c>
      <c r="C27" s="38" t="s">
        <v>135</v>
      </c>
      <c r="D27" s="11" t="s">
        <v>136</v>
      </c>
      <c r="E27" s="11" t="s">
        <v>35</v>
      </c>
      <c r="F27" s="11" t="s">
        <v>14</v>
      </c>
      <c r="G27" s="11"/>
      <c r="H27" s="11" t="s">
        <v>137</v>
      </c>
      <c r="I27" s="11" t="s">
        <v>138</v>
      </c>
      <c r="J27" s="11" t="s">
        <v>63</v>
      </c>
      <c r="K27" s="11" t="s">
        <v>14</v>
      </c>
      <c r="L27" s="11"/>
      <c r="M27" s="11" t="s">
        <v>66</v>
      </c>
      <c r="N27" s="11" t="s">
        <v>139</v>
      </c>
      <c r="O27" s="29" t="s">
        <v>21</v>
      </c>
    </row>
    <row r="28" spans="2:15" x14ac:dyDescent="0.25">
      <c r="B28" s="49">
        <v>24</v>
      </c>
      <c r="C28" s="38" t="s">
        <v>140</v>
      </c>
      <c r="D28" s="11" t="s">
        <v>141</v>
      </c>
      <c r="E28" s="11" t="s">
        <v>35</v>
      </c>
      <c r="F28" s="11" t="s">
        <v>14</v>
      </c>
      <c r="G28" s="11"/>
      <c r="H28" s="11" t="s">
        <v>142</v>
      </c>
      <c r="I28" s="11" t="s">
        <v>143</v>
      </c>
      <c r="J28" s="11" t="s">
        <v>35</v>
      </c>
      <c r="K28" s="11" t="s">
        <v>14</v>
      </c>
      <c r="L28" s="11"/>
      <c r="M28" s="11" t="s">
        <v>19</v>
      </c>
      <c r="N28" s="2" t="s">
        <v>144</v>
      </c>
      <c r="O28" s="29" t="s">
        <v>21</v>
      </c>
    </row>
    <row r="29" spans="2:15" x14ac:dyDescent="0.25">
      <c r="B29" s="49">
        <v>25</v>
      </c>
      <c r="C29" s="38" t="s">
        <v>145</v>
      </c>
      <c r="D29" s="11" t="s">
        <v>146</v>
      </c>
      <c r="E29" s="11" t="s">
        <v>63</v>
      </c>
      <c r="F29" s="11" t="s">
        <v>14</v>
      </c>
      <c r="G29" s="11"/>
      <c r="H29" s="11" t="s">
        <v>147</v>
      </c>
      <c r="I29" s="11" t="s">
        <v>148</v>
      </c>
      <c r="J29" s="11" t="s">
        <v>63</v>
      </c>
      <c r="K29" s="11" t="s">
        <v>14</v>
      </c>
      <c r="L29" s="11"/>
      <c r="M29" s="11" t="s">
        <v>53</v>
      </c>
      <c r="N29" s="11" t="s">
        <v>149</v>
      </c>
      <c r="O29" s="29" t="s">
        <v>21</v>
      </c>
    </row>
    <row r="30" spans="2:15" x14ac:dyDescent="0.25">
      <c r="B30" s="49">
        <v>26</v>
      </c>
      <c r="C30" s="38"/>
      <c r="D30" s="11"/>
      <c r="E30" s="11"/>
      <c r="F30" s="11"/>
      <c r="G30" s="11"/>
      <c r="H30" s="11"/>
      <c r="I30" s="11"/>
      <c r="J30" s="11"/>
      <c r="K30" s="11"/>
      <c r="L30" s="11"/>
      <c r="M30" s="11" t="s">
        <v>53</v>
      </c>
      <c r="N30" s="11" t="s">
        <v>150</v>
      </c>
      <c r="O30" s="29"/>
    </row>
    <row r="31" spans="2:15" x14ac:dyDescent="0.25">
      <c r="B31" s="49">
        <v>27</v>
      </c>
      <c r="C31" s="38"/>
      <c r="D31" s="11"/>
      <c r="E31" s="11"/>
      <c r="F31" s="11"/>
      <c r="G31" s="11"/>
      <c r="H31" s="11"/>
      <c r="I31" s="11"/>
      <c r="J31" s="11"/>
      <c r="K31" s="11"/>
      <c r="L31" s="11"/>
      <c r="M31" s="11" t="s">
        <v>66</v>
      </c>
      <c r="N31" s="11" t="s">
        <v>151</v>
      </c>
      <c r="O31" s="29"/>
    </row>
    <row r="32" spans="2:15" x14ac:dyDescent="0.25">
      <c r="B32" s="49">
        <v>28</v>
      </c>
      <c r="C32" s="38"/>
      <c r="D32" s="11"/>
      <c r="E32" s="11"/>
      <c r="F32" s="11"/>
      <c r="G32" s="11"/>
      <c r="H32" s="11"/>
      <c r="I32" s="11"/>
      <c r="J32" s="11"/>
      <c r="K32" s="11"/>
      <c r="L32" s="11"/>
      <c r="M32" s="11" t="s">
        <v>19</v>
      </c>
      <c r="N32" s="2" t="s">
        <v>152</v>
      </c>
      <c r="O32" s="29"/>
    </row>
    <row r="33" spans="2:15" x14ac:dyDescent="0.25">
      <c r="B33" s="49">
        <v>29</v>
      </c>
      <c r="C33" s="38"/>
      <c r="D33" s="11"/>
      <c r="E33" s="11"/>
      <c r="F33" s="11"/>
      <c r="G33" s="11"/>
      <c r="H33" s="11"/>
      <c r="I33" s="11"/>
      <c r="J33" s="11"/>
      <c r="K33" s="11"/>
      <c r="L33" s="11"/>
      <c r="M33" s="11" t="s">
        <v>53</v>
      </c>
      <c r="N33" s="11" t="s">
        <v>153</v>
      </c>
      <c r="O33" s="29"/>
    </row>
    <row r="34" spans="2:15" x14ac:dyDescent="0.25">
      <c r="B34" s="49">
        <v>30</v>
      </c>
      <c r="C34" s="38"/>
      <c r="D34" s="11"/>
      <c r="E34" s="11"/>
      <c r="F34" s="11"/>
      <c r="G34" s="11"/>
      <c r="H34" s="11"/>
      <c r="I34" s="11"/>
      <c r="J34" s="11"/>
      <c r="K34" s="11"/>
      <c r="L34" s="11"/>
      <c r="M34" s="11" t="s">
        <v>53</v>
      </c>
      <c r="N34" s="11" t="s">
        <v>154</v>
      </c>
      <c r="O34" s="29"/>
    </row>
    <row r="35" spans="2:15" x14ac:dyDescent="0.25">
      <c r="B35" s="49">
        <v>31</v>
      </c>
      <c r="C35" s="38"/>
      <c r="D35" s="11"/>
      <c r="E35" s="11"/>
      <c r="F35" s="11"/>
      <c r="G35" s="11"/>
      <c r="H35" s="11"/>
      <c r="I35" s="11"/>
      <c r="J35" s="11"/>
      <c r="K35" s="11"/>
      <c r="L35" s="11"/>
      <c r="M35" s="11" t="s">
        <v>66</v>
      </c>
      <c r="N35" s="11" t="s">
        <v>155</v>
      </c>
      <c r="O35" s="29"/>
    </row>
    <row r="36" spans="2:15" x14ac:dyDescent="0.25">
      <c r="B36" s="49">
        <v>32</v>
      </c>
      <c r="C36" s="38"/>
      <c r="D36" s="11"/>
      <c r="E36" s="11"/>
      <c r="F36" s="11"/>
      <c r="G36" s="11"/>
      <c r="H36" s="11"/>
      <c r="I36" s="11"/>
      <c r="J36" s="11"/>
      <c r="K36" s="11"/>
      <c r="L36" s="11"/>
      <c r="M36" s="11" t="s">
        <v>19</v>
      </c>
      <c r="N36" s="11" t="s">
        <v>156</v>
      </c>
      <c r="O36" s="29"/>
    </row>
    <row r="37" spans="2:15" x14ac:dyDescent="0.25">
      <c r="B37" s="49">
        <v>33</v>
      </c>
      <c r="C37" s="38"/>
      <c r="D37" s="11"/>
      <c r="E37" s="11"/>
      <c r="F37" s="11"/>
      <c r="G37" s="11"/>
      <c r="H37" s="11"/>
      <c r="I37" s="11"/>
      <c r="J37" s="11"/>
      <c r="K37" s="11"/>
      <c r="L37" s="11"/>
      <c r="M37" s="11" t="s">
        <v>53</v>
      </c>
      <c r="N37" s="11" t="s">
        <v>157</v>
      </c>
      <c r="O37" s="29"/>
    </row>
    <row r="38" spans="2:15" x14ac:dyDescent="0.25">
      <c r="B38" s="49">
        <v>34</v>
      </c>
      <c r="C38" s="38"/>
      <c r="D38" s="11"/>
      <c r="E38" s="11"/>
      <c r="F38" s="11"/>
      <c r="G38" s="11"/>
      <c r="H38" s="11"/>
      <c r="I38" s="11"/>
      <c r="J38" s="11"/>
      <c r="K38" s="11"/>
      <c r="L38" s="11"/>
      <c r="M38" s="11" t="s">
        <v>53</v>
      </c>
      <c r="N38" s="11" t="s">
        <v>158</v>
      </c>
      <c r="O38" s="29"/>
    </row>
    <row r="39" spans="2:15" x14ac:dyDescent="0.25">
      <c r="B39" s="49">
        <v>35</v>
      </c>
      <c r="C39" s="38"/>
      <c r="D39" s="11"/>
      <c r="E39" s="11"/>
      <c r="F39" s="11"/>
      <c r="G39" s="11"/>
      <c r="H39" s="11"/>
      <c r="I39" s="11"/>
      <c r="J39" s="11"/>
      <c r="K39" s="11"/>
      <c r="L39" s="11"/>
      <c r="M39" s="11" t="s">
        <v>66</v>
      </c>
      <c r="N39" s="11" t="s">
        <v>159</v>
      </c>
      <c r="O39" s="29"/>
    </row>
    <row r="40" spans="2:15" x14ac:dyDescent="0.25">
      <c r="B40" s="49">
        <v>36</v>
      </c>
      <c r="C40" s="38"/>
      <c r="D40" s="11"/>
      <c r="E40" s="11"/>
      <c r="F40" s="11"/>
      <c r="G40" s="11"/>
      <c r="H40" s="11"/>
      <c r="I40" s="11"/>
      <c r="J40" s="11"/>
      <c r="K40" s="11"/>
      <c r="L40" s="11"/>
      <c r="M40" s="11" t="s">
        <v>19</v>
      </c>
      <c r="N40" s="11" t="s">
        <v>160</v>
      </c>
      <c r="O40" s="29"/>
    </row>
    <row r="41" spans="2:15" x14ac:dyDescent="0.25">
      <c r="B41" s="49">
        <v>37</v>
      </c>
      <c r="C41" s="38"/>
      <c r="D41" s="11"/>
      <c r="E41" s="11"/>
      <c r="F41" s="11"/>
      <c r="G41" s="11"/>
      <c r="H41" s="11"/>
      <c r="I41" s="11"/>
      <c r="J41" s="11"/>
      <c r="K41" s="11"/>
      <c r="L41" s="11"/>
      <c r="M41" s="11" t="s">
        <v>53</v>
      </c>
      <c r="N41" s="11" t="s">
        <v>161</v>
      </c>
      <c r="O41" s="29"/>
    </row>
    <row r="42" spans="2:15" x14ac:dyDescent="0.25">
      <c r="B42" s="49">
        <v>38</v>
      </c>
      <c r="C42" s="38"/>
      <c r="D42" s="11"/>
      <c r="E42" s="11"/>
      <c r="F42" s="11"/>
      <c r="G42" s="11"/>
      <c r="H42" s="11"/>
      <c r="I42" s="11"/>
      <c r="J42" s="11"/>
      <c r="K42" s="11"/>
      <c r="L42" s="11"/>
      <c r="M42" s="11" t="s">
        <v>53</v>
      </c>
      <c r="N42" s="11" t="s">
        <v>162</v>
      </c>
      <c r="O42" s="29"/>
    </row>
    <row r="43" spans="2:15" x14ac:dyDescent="0.25">
      <c r="B43" s="49">
        <v>39</v>
      </c>
      <c r="C43" s="38"/>
      <c r="D43" s="11"/>
      <c r="E43" s="11"/>
      <c r="F43" s="11"/>
      <c r="G43" s="11"/>
      <c r="H43" s="11"/>
      <c r="I43" s="11"/>
      <c r="J43" s="11"/>
      <c r="K43" s="11"/>
      <c r="L43" s="11"/>
      <c r="M43" s="11" t="s">
        <v>66</v>
      </c>
      <c r="N43" s="11" t="s">
        <v>163</v>
      </c>
      <c r="O43" s="29"/>
    </row>
    <row r="44" spans="2:15" x14ac:dyDescent="0.25">
      <c r="B44" s="56">
        <v>40</v>
      </c>
      <c r="C44" s="57"/>
      <c r="D44" s="58"/>
      <c r="E44" s="58"/>
      <c r="F44" s="58"/>
      <c r="G44" s="58"/>
      <c r="H44" s="58"/>
      <c r="I44" s="58"/>
      <c r="J44" s="58"/>
      <c r="K44" s="58"/>
      <c r="L44" s="58"/>
      <c r="M44" s="58" t="s">
        <v>53</v>
      </c>
      <c r="N44" s="58" t="s">
        <v>164</v>
      </c>
      <c r="O44" s="59"/>
    </row>
    <row r="45" spans="2:15" x14ac:dyDescent="0.25">
      <c r="B45" s="56">
        <v>41</v>
      </c>
      <c r="C45" s="57"/>
      <c r="D45" s="58"/>
      <c r="E45" s="58"/>
      <c r="F45" s="58"/>
      <c r="G45" s="58"/>
      <c r="H45" s="58"/>
      <c r="I45" s="58"/>
      <c r="J45" s="58"/>
      <c r="K45" s="58"/>
      <c r="L45" s="58"/>
      <c r="M45" s="58" t="s">
        <v>53</v>
      </c>
      <c r="N45" s="58" t="s">
        <v>165</v>
      </c>
      <c r="O45" s="59"/>
    </row>
    <row r="46" spans="2:15" ht="15.75" thickBot="1" x14ac:dyDescent="0.3">
      <c r="B46" s="50">
        <v>42</v>
      </c>
      <c r="C46" s="39"/>
      <c r="D46" s="30"/>
      <c r="E46" s="30"/>
      <c r="F46" s="30"/>
      <c r="G46" s="30"/>
      <c r="H46" s="30"/>
      <c r="I46" s="30"/>
      <c r="J46" s="31"/>
      <c r="K46" s="31"/>
      <c r="L46" s="30"/>
      <c r="M46" s="30" t="s">
        <v>53</v>
      </c>
      <c r="N46" s="30" t="s">
        <v>166</v>
      </c>
      <c r="O46" s="32"/>
    </row>
    <row r="48" spans="2:15" ht="15.75" thickBot="1" x14ac:dyDescent="0.3"/>
    <row r="49" spans="1:2" ht="15.75" thickBot="1" x14ac:dyDescent="0.3">
      <c r="A49" s="61" t="s">
        <v>167</v>
      </c>
      <c r="B49" s="62"/>
    </row>
    <row r="50" spans="1:2" x14ac:dyDescent="0.25">
      <c r="A50" s="33" t="s">
        <v>168</v>
      </c>
    </row>
    <row r="51" spans="1:2" x14ac:dyDescent="0.25">
      <c r="A51" s="34" t="s">
        <v>169</v>
      </c>
    </row>
    <row r="52" spans="1:2" x14ac:dyDescent="0.25">
      <c r="A52" s="34" t="s">
        <v>170</v>
      </c>
    </row>
    <row r="53" spans="1:2" x14ac:dyDescent="0.25">
      <c r="A53" s="35" t="s">
        <v>171</v>
      </c>
    </row>
    <row r="54" spans="1:2" x14ac:dyDescent="0.25">
      <c r="A54" s="33" t="s">
        <v>172</v>
      </c>
    </row>
    <row r="55" spans="1:2" x14ac:dyDescent="0.25">
      <c r="A55" s="3" t="s">
        <v>173</v>
      </c>
    </row>
  </sheetData>
  <sheetProtection insertRows="0" deleteColumns="0" deleteRows="0" selectLockedCells="1" selectUnlockedCells="1"/>
  <mergeCells count="1">
    <mergeCell ref="A49:B49"/>
  </mergeCells>
  <conditionalFormatting sqref="N1:N1048576">
    <cfRule type="duplicateValues" dxfId="0" priority="1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A378273-1673-4715-8B66-291CB40399E9}">
          <x14:formula1>
            <xm:f>'For Office Use Only'!$U$4:$U$18</xm:f>
          </x14:formula1>
          <xm:sqref>J5:J22 J24:J46</xm:sqref>
        </x14:dataValidation>
        <x14:dataValidation type="list" allowBlank="1" showInputMessage="1" showErrorMessage="1" xr:uid="{B1A7AA60-75DB-4662-B38B-4E519CA6A713}">
          <x14:formula1>
            <xm:f>'For Office Use Only'!$W$4:$W$5</xm:f>
          </x14:formula1>
          <xm:sqref>F5:F46 K5:K46</xm:sqref>
        </x14:dataValidation>
        <x14:dataValidation type="list" allowBlank="1" showInputMessage="1" showErrorMessage="1" xr:uid="{B7728A26-DC7F-4E35-A418-370A0ACD1BAA}">
          <x14:formula1>
            <xm:f>'For Office Use Only'!$O$4:$O$12</xm:f>
          </x14:formula1>
          <xm:sqref>M5:M46</xm:sqref>
        </x14:dataValidation>
        <x14:dataValidation type="list" allowBlank="1" showInputMessage="1" showErrorMessage="1" xr:uid="{2AE9232D-828E-41AE-B829-DF5E97981727}">
          <x14:formula1>
            <xm:f>'For Office Use Only'!$S$4:$S$5</xm:f>
          </x14:formula1>
          <xm:sqref>O5:O46</xm:sqref>
        </x14:dataValidation>
        <x14:dataValidation type="list" allowBlank="1" showInputMessage="1" showErrorMessage="1" xr:uid="{8BEE36E8-C520-4372-9D28-3F8DB5D6D4D3}">
          <x14:formula1>
            <xm:f>'For Office Use Only'!$U$4:$U$22</xm:f>
          </x14:formula1>
          <xm:sqref>E5:E46 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74FD9-4ADA-48A1-B0C7-4668543DEB9E}">
  <sheetPr>
    <tabColor rgb="FFFF0000"/>
  </sheetPr>
  <dimension ref="A1:W88"/>
  <sheetViews>
    <sheetView workbookViewId="0">
      <selection activeCell="B11" sqref="B11"/>
    </sheetView>
  </sheetViews>
  <sheetFormatPr defaultColWidth="12.42578125" defaultRowHeight="15" x14ac:dyDescent="0.25"/>
  <cols>
    <col min="2" max="2" width="35.28515625" bestFit="1" customWidth="1"/>
    <col min="3" max="3" width="10.7109375" customWidth="1"/>
    <col min="4" max="4" width="34.7109375" bestFit="1" customWidth="1"/>
    <col min="5" max="5" width="35.28515625" customWidth="1"/>
    <col min="6" max="6" width="34.7109375" bestFit="1" customWidth="1"/>
    <col min="7" max="8" width="15" bestFit="1" customWidth="1"/>
    <col min="9" max="9" width="14.7109375" bestFit="1" customWidth="1"/>
    <col min="10" max="10" width="17.7109375" bestFit="1" customWidth="1"/>
    <col min="11" max="11" width="24.85546875" customWidth="1"/>
    <col min="12" max="12" width="8.140625" customWidth="1"/>
    <col min="13" max="13" width="29.42578125" bestFit="1" customWidth="1"/>
    <col min="14" max="14" width="1.85546875" customWidth="1"/>
    <col min="15" max="15" width="14.7109375" bestFit="1" customWidth="1"/>
    <col min="16" max="16" width="1.7109375" customWidth="1"/>
    <col min="17" max="17" width="29.42578125" bestFit="1" customWidth="1"/>
    <col min="18" max="18" width="1.7109375" customWidth="1"/>
    <col min="20" max="20" width="1.85546875" customWidth="1"/>
    <col min="21" max="21" width="27.7109375" bestFit="1" customWidth="1"/>
    <col min="22" max="22" width="1.5703125" customWidth="1"/>
  </cols>
  <sheetData>
    <row r="1" spans="1:23" ht="15.75" thickBot="1" x14ac:dyDescent="0.3"/>
    <row r="2" spans="1:23" ht="15.75" thickBot="1" x14ac:dyDescent="0.3">
      <c r="A2" s="63" t="s">
        <v>174</v>
      </c>
      <c r="B2" s="64"/>
      <c r="C2" s="64"/>
      <c r="D2" s="64"/>
      <c r="E2" s="64"/>
      <c r="F2" s="64"/>
      <c r="G2" s="64"/>
      <c r="H2" s="65"/>
    </row>
    <row r="3" spans="1:23" ht="15.75" thickBot="1" x14ac:dyDescent="0.3">
      <c r="A3" s="40" t="s">
        <v>2</v>
      </c>
      <c r="B3" s="12" t="s">
        <v>175</v>
      </c>
      <c r="C3" s="12" t="s">
        <v>176</v>
      </c>
      <c r="D3" s="12" t="s">
        <v>177</v>
      </c>
      <c r="E3" s="12" t="s">
        <v>176</v>
      </c>
      <c r="F3" s="12" t="s">
        <v>178</v>
      </c>
      <c r="G3" s="26" t="s">
        <v>9</v>
      </c>
      <c r="H3" s="12" t="s">
        <v>179</v>
      </c>
      <c r="J3" s="28" t="s">
        <v>180</v>
      </c>
      <c r="O3" s="12" t="s">
        <v>8</v>
      </c>
      <c r="Q3" s="12" t="s">
        <v>181</v>
      </c>
      <c r="S3" s="12" t="s">
        <v>10</v>
      </c>
      <c r="U3" s="12" t="s">
        <v>5</v>
      </c>
      <c r="W3" s="12" t="s">
        <v>176</v>
      </c>
    </row>
    <row r="4" spans="1:23" ht="15.75" thickBot="1" x14ac:dyDescent="0.3">
      <c r="A4" s="43">
        <v>1</v>
      </c>
      <c r="B4" s="41" t="str">
        <f>CONCATENATE(Roster!C5," ",Roster!D5," ",Roster!G5," - ",Roster!E5,"")</f>
        <v>JED HILL 918-650-2026 - General Foreman</v>
      </c>
      <c r="C4" s="15" t="str">
        <f>IFERROR(VLOOKUP(A:A,Roster!B:N,5,FALSE),"")</f>
        <v>M</v>
      </c>
      <c r="D4" s="14" t="str">
        <f>CONCATENATE(Roster!H5," ",Roster!I5," ",Roster!L5," - ",Roster!J5)</f>
        <v>JUDD BROWN 405-695-8668 - General Foreman</v>
      </c>
      <c r="E4" s="15" t="str">
        <f>IFERROR(VLOOKUP(A:A,Roster!B:N,10,FALSE),"")</f>
        <v>M</v>
      </c>
      <c r="F4" s="15" t="str">
        <f>IFERROR(VLOOKUP(A:A,Roster!B:N,12,FALSE)," ")</f>
        <v>Pick-Up</v>
      </c>
      <c r="G4" s="15" t="str">
        <f>IFERROR(VLOOKUP(A:A,Roster!B:O,13,FALSE),"")</f>
        <v>T-C55579</v>
      </c>
      <c r="H4" s="16">
        <f>COUNTA(Roster!C5,Roster!H5)</f>
        <v>2</v>
      </c>
      <c r="J4" s="27">
        <f>SUM(H4:H44)</f>
        <v>50</v>
      </c>
      <c r="O4" t="s">
        <v>53</v>
      </c>
      <c r="Q4" t="s">
        <v>182</v>
      </c>
      <c r="S4" t="s">
        <v>21</v>
      </c>
      <c r="U4" t="s">
        <v>183</v>
      </c>
      <c r="W4" t="s">
        <v>14</v>
      </c>
    </row>
    <row r="5" spans="1:23" x14ac:dyDescent="0.25">
      <c r="A5" s="44">
        <v>2</v>
      </c>
      <c r="B5" s="42" t="str">
        <f>CONCATENATE(Roster!C6," ",Roster!D6," ",Roster!G6," - ",Roster!E6,"")</f>
        <v>JEFF WARNER 405-397-2026 - Safety</v>
      </c>
      <c r="C5" s="19" t="str">
        <f>IFERROR(VLOOKUP(A:A,Roster!B:N,5,FALSE),"")</f>
        <v>M</v>
      </c>
      <c r="D5" s="18" t="str">
        <f>CONCATENATE(Roster!H6," ",Roster!I6," ",Roster!L6," - ",Roster!J6)</f>
        <v>JULIUS ALVAREZ  - Foreman</v>
      </c>
      <c r="E5" s="19" t="str">
        <f>IFERROR(VLOOKUP(A:A,Roster!B:N,10,FALSE),"")</f>
        <v>M</v>
      </c>
      <c r="F5" s="19" t="str">
        <f>IFERROR(VLOOKUP(A:A,Roster!B:N,12,FALSE)," ")</f>
        <v>Pick-Up</v>
      </c>
      <c r="G5" s="19" t="str">
        <f>IFERROR(VLOOKUP(A:A,Roster!B:O,13,FALSE),"")</f>
        <v>T-C95093</v>
      </c>
      <c r="H5" s="20">
        <f>COUNTA(Roster!C6,Roster!H6)</f>
        <v>2</v>
      </c>
      <c r="O5" t="s">
        <v>184</v>
      </c>
      <c r="Q5" t="s">
        <v>185</v>
      </c>
      <c r="S5" t="s">
        <v>186</v>
      </c>
      <c r="U5" t="s">
        <v>187</v>
      </c>
      <c r="W5" t="s">
        <v>188</v>
      </c>
    </row>
    <row r="6" spans="1:23" x14ac:dyDescent="0.25">
      <c r="A6" s="44">
        <v>3</v>
      </c>
      <c r="B6" s="42" t="str">
        <f>CONCATENATE(Roster!C7," ",Roster!D7," ",Roster!G7," - ",Roster!E7,"")</f>
        <v>JESSE GOODSON  - Mechanic</v>
      </c>
      <c r="C6" s="19" t="str">
        <f>IFERROR(VLOOKUP(A:A,Roster!B:N,5,FALSE),"")</f>
        <v>M</v>
      </c>
      <c r="D6" s="18" t="str">
        <f>CONCATENATE(Roster!H7," ",Roster!I7," ",Roster!L7," - ",Roster!J7)</f>
        <v>TRAVIS AMAYA  - Journeyman</v>
      </c>
      <c r="E6" s="19" t="str">
        <f>IFERROR(VLOOKUP(A:A,Roster!B:N,10,FALSE),"")</f>
        <v>M</v>
      </c>
      <c r="F6" s="19" t="str">
        <f>IFERROR(VLOOKUP(A:A,Roster!B:N,12,FALSE)," ")</f>
        <v>Pick-Up</v>
      </c>
      <c r="G6" s="19" t="str">
        <f>IFERROR(VLOOKUP(A:A,Roster!B:O,13,FALSE),"")</f>
        <v>T-D03408</v>
      </c>
      <c r="H6" s="20">
        <f>COUNTA(Roster!C7,Roster!H7)</f>
        <v>2</v>
      </c>
      <c r="O6" t="s">
        <v>66</v>
      </c>
      <c r="Q6" t="s">
        <v>189</v>
      </c>
      <c r="U6" t="s">
        <v>82</v>
      </c>
    </row>
    <row r="7" spans="1:23" x14ac:dyDescent="0.25">
      <c r="A7" s="44">
        <v>4</v>
      </c>
      <c r="B7" s="42" t="str">
        <f>CONCATENATE(Roster!C8," ",Roster!D8," ",Roster!G8," - ",Roster!E8,"")</f>
        <v>MIKE VAUGHN  - Foreman</v>
      </c>
      <c r="C7" s="19" t="str">
        <f>IFERROR(VLOOKUP(A:A,Roster!B:N,5,FALSE),"")</f>
        <v>M</v>
      </c>
      <c r="D7" s="18" t="str">
        <f>CONCATENATE(Roster!H8," ",Roster!I8," ",Roster!L8," - ",Roster!J8)</f>
        <v>CAMERON MOORE  - Apprentice 3</v>
      </c>
      <c r="E7" s="19" t="str">
        <f>IFERROR(VLOOKUP(A:A,Roster!B:N,10,FALSE),"")</f>
        <v>M</v>
      </c>
      <c r="F7" s="19" t="str">
        <f>IFERROR(VLOOKUP(A:A,Roster!B:N,12,FALSE)," ")</f>
        <v>Mechanic Truck</v>
      </c>
      <c r="G7" s="19" t="str">
        <f>IFERROR(VLOOKUP(A:A,Roster!B:O,13,FALSE),"")</f>
        <v>T-C56415</v>
      </c>
      <c r="H7" s="20">
        <f>COUNTA(Roster!C8,Roster!H8)</f>
        <v>2</v>
      </c>
      <c r="O7" t="s">
        <v>190</v>
      </c>
      <c r="Q7" t="s">
        <v>191</v>
      </c>
      <c r="U7" t="s">
        <v>41</v>
      </c>
    </row>
    <row r="8" spans="1:23" x14ac:dyDescent="0.25">
      <c r="A8" s="44">
        <v>5</v>
      </c>
      <c r="B8" s="42" t="str">
        <f>CONCATENATE(Roster!C9," ",Roster!D9," ",Roster!G9," - ",Roster!E9,"")</f>
        <v>JOHN JUDD  - Journeyman</v>
      </c>
      <c r="C8" s="19" t="str">
        <f>IFERROR(VLOOKUP(A:A,Roster!B:N,5,FALSE),"")</f>
        <v>M</v>
      </c>
      <c r="D8" s="18" t="str">
        <f>CONCATENATE(Roster!H9," ",Roster!I9," ",Roster!L9," - ",Roster!J9)</f>
        <v>TANNER SIMS  - Apprentice 4</v>
      </c>
      <c r="E8" s="19" t="str">
        <f>IFERROR(VLOOKUP(A:A,Roster!B:N,10,FALSE),"")</f>
        <v>M</v>
      </c>
      <c r="F8" s="19" t="str">
        <f>IFERROR(VLOOKUP(A:A,Roster!B:N,12,FALSE)," ")</f>
        <v>Pick-Up</v>
      </c>
      <c r="G8" s="19" t="str">
        <f>IFERROR(VLOOKUP(A:A,Roster!B:O,13,FALSE),"")</f>
        <v>T-C55575</v>
      </c>
      <c r="H8" s="20">
        <f>COUNTA(Roster!C9,Roster!H9)</f>
        <v>2</v>
      </c>
      <c r="O8" t="s">
        <v>42</v>
      </c>
      <c r="Q8" t="s">
        <v>192</v>
      </c>
      <c r="U8" t="s">
        <v>47</v>
      </c>
    </row>
    <row r="9" spans="1:23" x14ac:dyDescent="0.25">
      <c r="A9" s="44">
        <v>6</v>
      </c>
      <c r="B9" s="42" t="str">
        <f>CONCATENATE(Roster!C10," ",Roster!D10," ",Roster!G10," - ",Roster!E10,"")</f>
        <v>KEVIN GRANILLO  - Journeyman</v>
      </c>
      <c r="C9" s="19" t="str">
        <f>IFERROR(VLOOKUP(A:A,Roster!B:N,5,FALSE),"")</f>
        <v>M</v>
      </c>
      <c r="D9" s="18" t="str">
        <f>CONCATENATE(Roster!H10," ",Roster!I10," ",Roster!L10," - ",Roster!J10)</f>
        <v>PEDRO GONZALES  - Journeyman</v>
      </c>
      <c r="E9" s="19" t="str">
        <f>IFERROR(VLOOKUP(A:A,Roster!B:N,10,FALSE),"")</f>
        <v>M</v>
      </c>
      <c r="F9" s="19" t="str">
        <f>IFERROR(VLOOKUP(A:A,Roster!B:N,12,FALSE)," ")</f>
        <v>Bucket Truck</v>
      </c>
      <c r="G9" s="19" t="str">
        <f>IFERROR(VLOOKUP(A:A,Roster!B:O,13,FALSE),"")</f>
        <v>B-247378</v>
      </c>
      <c r="H9" s="20">
        <f>COUNTA(Roster!C10,Roster!H10)</f>
        <v>2</v>
      </c>
      <c r="O9" t="s">
        <v>193</v>
      </c>
      <c r="Q9" t="s">
        <v>194</v>
      </c>
      <c r="U9" t="s">
        <v>63</v>
      </c>
    </row>
    <row r="10" spans="1:23" x14ac:dyDescent="0.25">
      <c r="A10" s="44">
        <v>7</v>
      </c>
      <c r="B10" s="42" t="str">
        <f>CONCATENATE(Roster!C11," ",Roster!D11," ",Roster!G11," - ",Roster!E11,"")</f>
        <v>NATHAN BLAIR  - Apprentice 6</v>
      </c>
      <c r="C10" s="19" t="str">
        <f>IFERROR(VLOOKUP(A:A,Roster!B:N,5,FALSE),"")</f>
        <v>M</v>
      </c>
      <c r="D10" s="18" t="str">
        <f>CONCATENATE(Roster!H11," ",Roster!I11," ",Roster!L11," - ",Roster!J11)</f>
        <v>BRIAN RODRIQUEZ  - Foreman</v>
      </c>
      <c r="E10" s="19" t="str">
        <f>IFERROR(VLOOKUP(A:A,Roster!B:N,10,FALSE),"")</f>
        <v>M</v>
      </c>
      <c r="F10" s="19" t="str">
        <f>IFERROR(VLOOKUP(A:A,Roster!B:N,12,FALSE)," ")</f>
        <v>Bucket Truck</v>
      </c>
      <c r="G10" s="19" t="str">
        <f>IFERROR(VLOOKUP(A:A,Roster!B:O,13,FALSE),"")</f>
        <v>B-JT5137</v>
      </c>
      <c r="H10" s="20">
        <f>COUNTA(Roster!C11,Roster!H11)</f>
        <v>2</v>
      </c>
      <c r="O10" t="s">
        <v>72</v>
      </c>
      <c r="Q10" t="s">
        <v>195</v>
      </c>
      <c r="U10" t="s">
        <v>57</v>
      </c>
    </row>
    <row r="11" spans="1:23" x14ac:dyDescent="0.25">
      <c r="A11" s="44">
        <v>8</v>
      </c>
      <c r="B11" s="42" t="str">
        <f>CONCATENATE(Roster!C12," ",Roster!D12," ",Roster!G12," - ",Roster!E12,"")</f>
        <v>ROYCE FRAME  - Apprentice 5</v>
      </c>
      <c r="C11" s="19" t="str">
        <f>IFERROR(VLOOKUP(A:A,Roster!B:N,5,FALSE),"")</f>
        <v>M</v>
      </c>
      <c r="D11" s="18" t="str">
        <f>CONCATENATE(Roster!H12," ",Roster!I12," ",Roster!L12," - ",Roster!J12)</f>
        <v>TRENTON HABERLY  - Journeyman</v>
      </c>
      <c r="E11" s="19" t="str">
        <f>IFERROR(VLOOKUP(A:A,Roster!B:N,10,FALSE),"")</f>
        <v>M</v>
      </c>
      <c r="F11" s="19" t="str">
        <f>IFERROR(VLOOKUP(A:A,Roster!B:N,12,FALSE)," ")</f>
        <v>Digger</v>
      </c>
      <c r="G11" s="19" t="str">
        <f>IFERROR(VLOOKUP(A:A,Roster!B:O,13,FALSE),"")</f>
        <v>D-JT1686</v>
      </c>
      <c r="H11" s="20">
        <f>COUNTA(Roster!C12,Roster!H12)</f>
        <v>2</v>
      </c>
      <c r="O11" t="s">
        <v>19</v>
      </c>
      <c r="U11" t="s">
        <v>196</v>
      </c>
    </row>
    <row r="12" spans="1:23" x14ac:dyDescent="0.25">
      <c r="A12" s="44">
        <v>9</v>
      </c>
      <c r="B12" s="42" t="str">
        <f>CONCATENATE(Roster!C13," ",Roster!D13," ",Roster!G13," - ",Roster!E13,"")</f>
        <v>ADAM DYAL  - Foreman</v>
      </c>
      <c r="C12" s="19" t="str">
        <f>IFERROR(VLOOKUP(A:A,Roster!B:N,5,FALSE),"")</f>
        <v>M</v>
      </c>
      <c r="D12" s="18" t="str">
        <f>CONCATENATE(Roster!H13," ",Roster!I13," ",Roster!L13," - ",Roster!J13)</f>
        <v>CLAYTON KRAUS  - Apprentice 4</v>
      </c>
      <c r="E12" s="19" t="str">
        <f>IFERROR(VLOOKUP(A:A,Roster!B:N,10,FALSE),"")</f>
        <v>M</v>
      </c>
      <c r="F12" s="19" t="str">
        <f>IFERROR(VLOOKUP(A:A,Roster!B:N,12,FALSE)," ")</f>
        <v>Other</v>
      </c>
      <c r="G12" s="19" t="str">
        <f>IFERROR(VLOOKUP(A:A,Roster!B:O,13,FALSE),"")</f>
        <v>MT-105</v>
      </c>
      <c r="H12" s="20">
        <f>COUNTA(Roster!C13,Roster!H13)</f>
        <v>2</v>
      </c>
      <c r="O12" t="s">
        <v>197</v>
      </c>
      <c r="U12" t="s">
        <v>198</v>
      </c>
    </row>
    <row r="13" spans="1:23" x14ac:dyDescent="0.25">
      <c r="A13" s="44">
        <v>10</v>
      </c>
      <c r="B13" s="42" t="str">
        <f>CONCATENATE(Roster!C14," ",Roster!D14," ",Roster!G14," - ",Roster!E14,"")</f>
        <v>CHRISTIAN PLASSMAN  - Journeyman</v>
      </c>
      <c r="C13" s="19" t="str">
        <f>IFERROR(VLOOKUP(A:A,Roster!B:N,5,FALSE),"")</f>
        <v>M</v>
      </c>
      <c r="D13" s="18" t="str">
        <f>CONCATENATE(Roster!H14," ",Roster!I14," ",Roster!L14," - ",Roster!J14)</f>
        <v>DEVON BARNES  - Journeyman</v>
      </c>
      <c r="E13" s="19" t="str">
        <f>IFERROR(VLOOKUP(A:A,Roster!B:N,10,FALSE),"")</f>
        <v>M</v>
      </c>
      <c r="F13" s="19" t="str">
        <f>IFERROR(VLOOKUP(A:A,Roster!B:N,12,FALSE)," ")</f>
        <v>Pick-Up</v>
      </c>
      <c r="G13" s="19" t="str">
        <f>IFERROR(VLOOKUP(A:A,Roster!B:O,13,FALSE),"")</f>
        <v>T-C18648</v>
      </c>
      <c r="H13" s="20">
        <f>COUNTA(Roster!C14,Roster!H14)</f>
        <v>2</v>
      </c>
      <c r="U13" t="s">
        <v>199</v>
      </c>
    </row>
    <row r="14" spans="1:23" x14ac:dyDescent="0.25">
      <c r="A14" s="44">
        <v>11</v>
      </c>
      <c r="B14" s="42" t="str">
        <f>CONCATENATE(Roster!C15," ",Roster!D15," ",Roster!G15," - ",Roster!E15,"")</f>
        <v>ANTHONY BROWN  - Journeyman</v>
      </c>
      <c r="C14" s="19" t="str">
        <f>IFERROR(VLOOKUP(A:A,Roster!B:N,5,FALSE),"")</f>
        <v>M</v>
      </c>
      <c r="D14" s="18" t="str">
        <f>CONCATENATE(Roster!H15," ",Roster!I15," ",Roster!L15," - ",Roster!J15)</f>
        <v>TAYLOR RIDER  - Apprentice 2</v>
      </c>
      <c r="E14" s="19" t="str">
        <f>IFERROR(VLOOKUP(A:A,Roster!B:N,10,FALSE),"")</f>
        <v>M</v>
      </c>
      <c r="F14" s="19" t="str">
        <f>IFERROR(VLOOKUP(A:A,Roster!B:N,12,FALSE)," ")</f>
        <v>Bucket Truck</v>
      </c>
      <c r="G14" s="19" t="str">
        <f>IFERROR(VLOOKUP(A:A,Roster!B:O,13,FALSE),"")</f>
        <v>B-247407</v>
      </c>
      <c r="H14" s="20">
        <f>COUNTA(Roster!C15,Roster!H15)</f>
        <v>2</v>
      </c>
      <c r="U14" t="s">
        <v>28</v>
      </c>
    </row>
    <row r="15" spans="1:23" x14ac:dyDescent="0.25">
      <c r="A15" s="44">
        <v>12</v>
      </c>
      <c r="B15" s="42" t="str">
        <f>CONCATENATE(Roster!C16," ",Roster!D16," ",Roster!G16," - ",Roster!E16,"")</f>
        <v>BRAYDEN LAND  - Apprentice 4</v>
      </c>
      <c r="C15" s="19" t="str">
        <f>IFERROR(VLOOKUP(A:A,Roster!B:N,5,FALSE),"")</f>
        <v>M</v>
      </c>
      <c r="D15" s="18" t="str">
        <f>CONCATENATE(Roster!H16," ",Roster!I16," ",Roster!L16," - ",Roster!J16)</f>
        <v>JAY SYMONDS  - Foreman</v>
      </c>
      <c r="E15" s="19" t="str">
        <f>IFERROR(VLOOKUP(A:A,Roster!B:N,10,FALSE),"")</f>
        <v>M</v>
      </c>
      <c r="F15" s="19" t="str">
        <f>IFERROR(VLOOKUP(A:A,Roster!B:N,12,FALSE)," ")</f>
        <v>Bucket Truck</v>
      </c>
      <c r="G15" s="19" t="str">
        <f>IFERROR(VLOOKUP(A:A,Roster!B:O,13,FALSE),"")</f>
        <v>B-NF8958</v>
      </c>
      <c r="H15" s="20">
        <f>COUNTA(Roster!C16,Roster!H16)</f>
        <v>2</v>
      </c>
      <c r="U15" t="s">
        <v>13</v>
      </c>
    </row>
    <row r="16" spans="1:23" x14ac:dyDescent="0.25">
      <c r="A16" s="44">
        <v>13</v>
      </c>
      <c r="B16" s="42" t="str">
        <f>CONCATENATE(Roster!C17," ",Roster!D17," ",Roster!G17," - ",Roster!E17,"")</f>
        <v>PEYTON WEATHERMON  - Apprentice 4</v>
      </c>
      <c r="C16" s="19" t="str">
        <f>IFERROR(VLOOKUP(A:A,Roster!B:N,5,FALSE),"")</f>
        <v>M</v>
      </c>
      <c r="D16" s="18" t="str">
        <f>CONCATENATE(Roster!H17," ",Roster!I17," ",Roster!L17," - ",Roster!J17)</f>
        <v>SHAWN MEEKS  - Apprentice 5</v>
      </c>
      <c r="E16" s="19" t="str">
        <f>IFERROR(VLOOKUP(A:A,Roster!B:N,10,FALSE),"")</f>
        <v>M</v>
      </c>
      <c r="F16" s="19" t="str">
        <f>IFERROR(VLOOKUP(A:A,Roster!B:N,12,FALSE)," ")</f>
        <v>Digger</v>
      </c>
      <c r="G16" s="19" t="str">
        <f>IFERROR(VLOOKUP(A:A,Roster!B:O,13,FALSE),"")</f>
        <v>D-747443</v>
      </c>
      <c r="H16" s="20">
        <f>COUNTA(Roster!C17,Roster!H17)</f>
        <v>2</v>
      </c>
      <c r="U16" t="s">
        <v>200</v>
      </c>
    </row>
    <row r="17" spans="1:21" x14ac:dyDescent="0.25">
      <c r="A17" s="44">
        <v>14</v>
      </c>
      <c r="B17" s="42" t="str">
        <f>CONCATENATE(Roster!C18," ",Roster!D18," ",Roster!G18," - ",Roster!E18,"")</f>
        <v>CHARLES COPEMAN  - Foreman</v>
      </c>
      <c r="C17" s="19" t="str">
        <f>IFERROR(VLOOKUP(A:A,Roster!B:N,5,FALSE),"")</f>
        <v>M</v>
      </c>
      <c r="D17" s="18" t="str">
        <f>CONCATENATE(Roster!H18," ",Roster!I18," ",Roster!L18," - ",Roster!J18)</f>
        <v>TERRY TILGMAN  - Apprentice 4</v>
      </c>
      <c r="E17" s="19" t="str">
        <f>IFERROR(VLOOKUP(A:A,Roster!B:N,10,FALSE),"")</f>
        <v>M</v>
      </c>
      <c r="F17" s="19" t="str">
        <f>IFERROR(VLOOKUP(A:A,Roster!B:N,12,FALSE)," ")</f>
        <v>Other</v>
      </c>
      <c r="G17" s="19" t="str">
        <f>IFERROR(VLOOKUP(A:A,Roster!B:O,13,FALSE),"")</f>
        <v>PT-226</v>
      </c>
      <c r="H17" s="20">
        <f>COUNTA(Roster!C18,Roster!H18)</f>
        <v>2</v>
      </c>
      <c r="U17" t="s">
        <v>35</v>
      </c>
    </row>
    <row r="18" spans="1:21" x14ac:dyDescent="0.25">
      <c r="A18" s="44">
        <v>15</v>
      </c>
      <c r="B18" s="42" t="str">
        <f>CONCATENATE(Roster!C19," ",Roster!D19," ",Roster!G19," - ",Roster!E19,"")</f>
        <v>BRANDON DRY  - Journeyman</v>
      </c>
      <c r="C18" s="19" t="str">
        <f>IFERROR(VLOOKUP(A:A,Roster!B:N,5,FALSE),"")</f>
        <v>M</v>
      </c>
      <c r="D18" s="18" t="str">
        <f>CONCATENATE(Roster!H19," ",Roster!I19," ",Roster!L19," - ",Roster!J19)</f>
        <v>BRYAN BLEDSOE  - Apprentice 4</v>
      </c>
      <c r="E18" s="19" t="str">
        <f>IFERROR(VLOOKUP(A:A,Roster!B:N,10,FALSE),"")</f>
        <v>M</v>
      </c>
      <c r="F18" s="19" t="str">
        <f>IFERROR(VLOOKUP(A:A,Roster!B:N,12,FALSE)," ")</f>
        <v>Pick-Up</v>
      </c>
      <c r="G18" s="19" t="str">
        <f>IFERROR(VLOOKUP(A:A,Roster!B:O,13,FALSE),"")</f>
        <v>T-D52456</v>
      </c>
      <c r="H18" s="20">
        <f>COUNTA(Roster!C19,Roster!H19)</f>
        <v>2</v>
      </c>
      <c r="U18" t="s">
        <v>32</v>
      </c>
    </row>
    <row r="19" spans="1:21" x14ac:dyDescent="0.25">
      <c r="A19" s="44">
        <v>16</v>
      </c>
      <c r="B19" s="42" t="str">
        <f>CONCATENATE(Roster!C20," ",Roster!D20," ",Roster!G20," - ",Roster!E20,"")</f>
        <v>JARRETT MUSKRAT  - Apprentice 2</v>
      </c>
      <c r="C19" s="19" t="str">
        <f>IFERROR(VLOOKUP(A:A,Roster!B:N,5,FALSE),"")</f>
        <v>M</v>
      </c>
      <c r="D19" s="18" t="str">
        <f>CONCATENATE(Roster!H20," ",Roster!I20," ",Roster!L20," - ",Roster!J20)</f>
        <v>JOE HARGROVE  - Journeyman</v>
      </c>
      <c r="E19" s="19" t="str">
        <f>IFERROR(VLOOKUP(A:A,Roster!B:N,10,FALSE),"")</f>
        <v>M</v>
      </c>
      <c r="F19" s="19" t="str">
        <f>IFERROR(VLOOKUP(A:A,Roster!B:N,12,FALSE)," ")</f>
        <v>Bucket Truck</v>
      </c>
      <c r="G19" s="19" t="str">
        <f>IFERROR(VLOOKUP(A:A,Roster!B:O,13,FALSE),"")</f>
        <v>B-HZ4001</v>
      </c>
      <c r="H19" s="20">
        <f>COUNTA(Roster!C20,Roster!H20)</f>
        <v>2</v>
      </c>
      <c r="U19" t="s">
        <v>119</v>
      </c>
    </row>
    <row r="20" spans="1:21" x14ac:dyDescent="0.25">
      <c r="A20" s="44">
        <v>17</v>
      </c>
      <c r="B20" s="42" t="str">
        <f>CONCATENATE(Roster!C21," ",Roster!D21," ",Roster!G21," - ",Roster!E21,"")</f>
        <v>SAMMY COPEMAN  - Apprentice 5</v>
      </c>
      <c r="C20" s="19" t="str">
        <f>IFERROR(VLOOKUP(A:A,Roster!B:N,5,FALSE),"")</f>
        <v>M</v>
      </c>
      <c r="D20" s="18" t="str">
        <f>CONCATENATE(Roster!H21," ",Roster!I21," ",Roster!L21," - ",Roster!J21)</f>
        <v>JOHN BLEDSOE  - Foreman</v>
      </c>
      <c r="E20" s="19" t="str">
        <f>IFERROR(VLOOKUP(A:A,Roster!B:N,10,FALSE),"")</f>
        <v>M</v>
      </c>
      <c r="F20" s="19" t="str">
        <f>IFERROR(VLOOKUP(A:A,Roster!B:N,12,FALSE)," ")</f>
        <v>Bucket Truck</v>
      </c>
      <c r="G20" s="19" t="str">
        <f>IFERROR(VLOOKUP(A:A,Roster!B:O,13,FALSE),"")</f>
        <v>B-NC5396</v>
      </c>
      <c r="H20" s="20">
        <f>COUNTA(Roster!C21,Roster!H21)</f>
        <v>2</v>
      </c>
      <c r="U20" t="s">
        <v>201</v>
      </c>
    </row>
    <row r="21" spans="1:21" x14ac:dyDescent="0.25">
      <c r="A21" s="44">
        <v>18</v>
      </c>
      <c r="B21" s="42" t="str">
        <f>CONCATENATE(Roster!C22," ",Roster!D22," ",Roster!G22," - ",Roster!E22,"")</f>
        <v>TYLER DRY  - Journeyman</v>
      </c>
      <c r="C21" s="19" t="str">
        <f>IFERROR(VLOOKUP(A:A,Roster!B:N,5,FALSE),"")</f>
        <v>M</v>
      </c>
      <c r="D21" s="18" t="str">
        <f>CONCATENATE(Roster!H22," ",Roster!I22," ",Roster!L22," - ",Roster!J22)</f>
        <v>TIMMY HAMER  - Journeyman</v>
      </c>
      <c r="E21" s="19" t="str">
        <f>IFERROR(VLOOKUP(A:A,Roster!B:N,10,FALSE),"")</f>
        <v>M</v>
      </c>
      <c r="F21" s="19" t="str">
        <f>IFERROR(VLOOKUP(A:A,Roster!B:N,12,FALSE)," ")</f>
        <v>Digger</v>
      </c>
      <c r="G21" s="19" t="str">
        <f>IFERROR(VLOOKUP(A:A,Roster!B:O,13,FALSE),"")</f>
        <v>D-FJ2345</v>
      </c>
      <c r="H21" s="20">
        <f>COUNTA(Roster!C22,Roster!H22)</f>
        <v>2</v>
      </c>
      <c r="U21" t="s">
        <v>24</v>
      </c>
    </row>
    <row r="22" spans="1:21" x14ac:dyDescent="0.25">
      <c r="A22" s="44">
        <v>19</v>
      </c>
      <c r="B22" s="42" t="str">
        <f>CONCATENATE(Roster!C23," ",Roster!D23," ",Roster!G23," - ",Roster!E23,"")</f>
        <v>WALKER NEESE  - Foreman</v>
      </c>
      <c r="C22" s="19" t="str">
        <f>IFERROR(VLOOKUP(A:A,Roster!B:N,5,FALSE),"")</f>
        <v>M</v>
      </c>
      <c r="D22" s="18" t="str">
        <f>CONCATENATE(Roster!H23," ",Roster!I23," ",Roster!L23," - ",Roster!J23)</f>
        <v>PAUL STUART  - Operator</v>
      </c>
      <c r="E22" s="19" t="str">
        <f>IFERROR(VLOOKUP(A:A,Roster!B:N,10,FALSE),"")</f>
        <v>M</v>
      </c>
      <c r="F22" s="19" t="str">
        <f>IFERROR(VLOOKUP(A:A,Roster!B:N,12,FALSE)," ")</f>
        <v>Other</v>
      </c>
      <c r="G22" s="19" t="str">
        <f>IFERROR(VLOOKUP(A:A,Roster!B:O,13,FALSE),"")</f>
        <v>PT-228</v>
      </c>
      <c r="H22" s="20">
        <f>COUNTA(Roster!C23,Roster!H23)</f>
        <v>2</v>
      </c>
      <c r="U22" t="s">
        <v>202</v>
      </c>
    </row>
    <row r="23" spans="1:21" x14ac:dyDescent="0.25">
      <c r="A23" s="44">
        <v>20</v>
      </c>
      <c r="B23" s="42" t="str">
        <f>CONCATENATE(Roster!C24," ",Roster!D24," ",Roster!G24," - ",Roster!E24,"")</f>
        <v>JESSIE COSBY  - Apprentice 3</v>
      </c>
      <c r="C23" s="19" t="str">
        <f>IFERROR(VLOOKUP(A:A,Roster!B:N,5,FALSE),"")</f>
        <v>M</v>
      </c>
      <c r="D23" s="18" t="str">
        <f>CONCATENATE(Roster!H24," ",Roster!I24," ",Roster!L24," - ",Roster!J24)</f>
        <v>DAKOTA AMIX  - Journeyman</v>
      </c>
      <c r="E23" s="19" t="str">
        <f>IFERROR(VLOOKUP(A:A,Roster!B:N,10,FALSE),"")</f>
        <v>M</v>
      </c>
      <c r="F23" s="19" t="str">
        <f>IFERROR(VLOOKUP(A:A,Roster!B:N,12,FALSE)," ")</f>
        <v>Pick-Up</v>
      </c>
      <c r="G23" s="19" t="str">
        <f>IFERROR(VLOOKUP(A:A,Roster!B:O,13,FALSE),"")</f>
        <v>T-D63258</v>
      </c>
      <c r="H23" s="20">
        <f>COUNTA(Roster!C24,Roster!H24)</f>
        <v>2</v>
      </c>
    </row>
    <row r="24" spans="1:21" x14ac:dyDescent="0.25">
      <c r="A24" s="44">
        <v>21</v>
      </c>
      <c r="B24" s="42" t="str">
        <f>CONCATENATE(Roster!C25," ",Roster!D25," ",Roster!G25," - ",Roster!E25,"")</f>
        <v>ROBERT HARDEN  - Apprentice 6</v>
      </c>
      <c r="C24" s="19" t="str">
        <f>IFERROR(VLOOKUP(A:A,Roster!B:N,5,FALSE),"")</f>
        <v>M</v>
      </c>
      <c r="D24" s="18" t="str">
        <f>CONCATENATE(Roster!H25," ",Roster!I25," ",Roster!L25," - ",Roster!J25)</f>
        <v>ROBERT LAYTON  - Apprentice 6</v>
      </c>
      <c r="E24" s="19" t="str">
        <f>IFERROR(VLOOKUP(A:A,Roster!B:N,10,FALSE),"")</f>
        <v>M</v>
      </c>
      <c r="F24" s="19" t="str">
        <f>IFERROR(VLOOKUP(A:A,Roster!B:N,12,FALSE)," ")</f>
        <v>Bucket Truck</v>
      </c>
      <c r="G24" s="19" t="str">
        <f>IFERROR(VLOOKUP(A:A,Roster!B:O,13,FALSE),"")</f>
        <v>B-BN5243</v>
      </c>
      <c r="H24" s="20">
        <f>COUNTA(Roster!C25,Roster!H25)</f>
        <v>2</v>
      </c>
    </row>
    <row r="25" spans="1:21" x14ac:dyDescent="0.25">
      <c r="A25" s="44">
        <v>22</v>
      </c>
      <c r="B25" s="42" t="str">
        <f>CONCATENATE(Roster!C26," ",Roster!D26," ",Roster!G26," - ",Roster!E26,"")</f>
        <v>JOSEPH WAYMAN  - Journeyman</v>
      </c>
      <c r="C25" s="19" t="str">
        <f>IFERROR(VLOOKUP(A:A,Roster!B:N,5,FALSE),"")</f>
        <v>M</v>
      </c>
      <c r="D25" s="18" t="str">
        <f>CONCATENATE(Roster!H26," ",Roster!I26," ",Roster!L26," - ",Roster!J26)</f>
        <v>CECIL CROCKETT  - Journeyman</v>
      </c>
      <c r="E25" s="19" t="str">
        <f>IFERROR(VLOOKUP(A:A,Roster!B:N,10,FALSE),"")</f>
        <v>M</v>
      </c>
      <c r="F25" s="19" t="str">
        <f>IFERROR(VLOOKUP(A:A,Roster!B:N,12,FALSE)," ")</f>
        <v>Bucket Truck</v>
      </c>
      <c r="G25" s="19" t="str">
        <f>IFERROR(VLOOKUP(A:A,Roster!B:O,13,FALSE),"")</f>
        <v>B-FM2148</v>
      </c>
      <c r="H25" s="20">
        <f>COUNTA(Roster!C26,Roster!H26)</f>
        <v>2</v>
      </c>
    </row>
    <row r="26" spans="1:21" x14ac:dyDescent="0.25">
      <c r="A26" s="44">
        <v>23</v>
      </c>
      <c r="B26" s="42" t="str">
        <f>CONCATENATE(Roster!C27," ",Roster!D27," ",Roster!G27," - ",Roster!E27,"")</f>
        <v>TOBY ORF  - Journeyman</v>
      </c>
      <c r="C26" s="19" t="str">
        <f>IFERROR(VLOOKUP(A:A,Roster!B:N,5,FALSE),"")</f>
        <v>M</v>
      </c>
      <c r="D26" s="18" t="str">
        <f>CONCATENATE(Roster!H27," ",Roster!I27," ",Roster!L27," - ",Roster!J27)</f>
        <v>WILLIAM MCALLISTER  - Apprentice 5</v>
      </c>
      <c r="E26" s="19" t="str">
        <f>IFERROR(VLOOKUP(A:A,Roster!B:N,10,FALSE),"")</f>
        <v>M</v>
      </c>
      <c r="F26" s="19" t="str">
        <f>IFERROR(VLOOKUP(A:A,Roster!B:N,12,FALSE)," ")</f>
        <v>Digger</v>
      </c>
      <c r="G26" s="19" t="str">
        <f>IFERROR(VLOOKUP(A:A,Roster!B:O,13,FALSE),"")</f>
        <v>D-FH9031</v>
      </c>
      <c r="H26" s="20">
        <f>COUNTA(Roster!C27,Roster!H27)</f>
        <v>2</v>
      </c>
    </row>
    <row r="27" spans="1:21" x14ac:dyDescent="0.25">
      <c r="A27" s="44">
        <v>24</v>
      </c>
      <c r="B27" s="42" t="str">
        <f>CONCATENATE(Roster!C28," ",Roster!D28," ",Roster!G28," - ",Roster!E28,"")</f>
        <v>JONATHAN JONES  - Journeyman</v>
      </c>
      <c r="C27" s="19" t="str">
        <f>IFERROR(VLOOKUP(A:A,Roster!B:N,5,FALSE),"")</f>
        <v>M</v>
      </c>
      <c r="D27" s="18" t="str">
        <f>CONCATENATE(Roster!H28," ",Roster!I28," ",Roster!L28," - ",Roster!J28)</f>
        <v>BARON ARZOLA  - Journeyman</v>
      </c>
      <c r="E27" s="19" t="str">
        <f>IFERROR(VLOOKUP(A:A,Roster!B:N,10,FALSE),"")</f>
        <v>M</v>
      </c>
      <c r="F27" s="19" t="str">
        <f>IFERROR(VLOOKUP(A:A,Roster!B:N,12,FALSE)," ")</f>
        <v>Pick-Up</v>
      </c>
      <c r="G27" s="19" t="str">
        <f>IFERROR(VLOOKUP(A:A,Roster!B:O,13,FALSE),"")</f>
        <v>T-D63257</v>
      </c>
      <c r="H27" s="20">
        <f>COUNTA(Roster!C28,Roster!H28)</f>
        <v>2</v>
      </c>
    </row>
    <row r="28" spans="1:21" x14ac:dyDescent="0.25">
      <c r="A28" s="44">
        <v>25</v>
      </c>
      <c r="B28" s="42" t="str">
        <f>CONCATENATE(Roster!C29," ",Roster!D29," ",Roster!G29," - ",Roster!E29,"")</f>
        <v>FARON APAUTY  - Apprentice 5</v>
      </c>
      <c r="C28" s="19" t="str">
        <f>IFERROR(VLOOKUP(A:A,Roster!B:N,5,FALSE),"")</f>
        <v>M</v>
      </c>
      <c r="D28" s="18" t="str">
        <f>CONCATENATE(Roster!H29," ",Roster!I29," ",Roster!L29," - ",Roster!J29)</f>
        <v>KENTON WEBB  - Apprentice 5</v>
      </c>
      <c r="E28" s="19" t="str">
        <f>IFERROR(VLOOKUP(A:A,Roster!B:N,10,FALSE),"")</f>
        <v>M</v>
      </c>
      <c r="F28" s="19" t="str">
        <f>IFERROR(VLOOKUP(A:A,Roster!B:N,12,FALSE)," ")</f>
        <v>Bucket Truck</v>
      </c>
      <c r="G28" s="19" t="str">
        <f>IFERROR(VLOOKUP(A:A,Roster!B:O,13,FALSE),"")</f>
        <v>B-AD8522</v>
      </c>
      <c r="H28" s="20">
        <f>COUNTA(Roster!C29,Roster!H29)</f>
        <v>2</v>
      </c>
    </row>
    <row r="29" spans="1:21" x14ac:dyDescent="0.25">
      <c r="A29" s="44">
        <v>26</v>
      </c>
      <c r="B29" s="42" t="str">
        <f>CONCATENATE(Roster!C30," ",Roster!D30," ",Roster!G30," - ",Roster!E30,"")</f>
        <v xml:space="preserve">   - </v>
      </c>
      <c r="C29" s="19">
        <f>IFERROR(VLOOKUP(A:A,Roster!B:N,5,FALSE),"")</f>
        <v>0</v>
      </c>
      <c r="D29" s="18" t="str">
        <f>CONCATENATE(Roster!H30," ",Roster!I30," ",Roster!L30," - ",Roster!J30)</f>
        <v xml:space="preserve">   - </v>
      </c>
      <c r="E29" s="19">
        <f>IFERROR(VLOOKUP(A:A,Roster!B:N,10,FALSE),"")</f>
        <v>0</v>
      </c>
      <c r="F29" s="19" t="str">
        <f>IFERROR(VLOOKUP(A:A,Roster!B:N,12,FALSE)," ")</f>
        <v>Bucket Truck</v>
      </c>
      <c r="G29" s="19" t="str">
        <f>IFERROR(VLOOKUP(A:A,Roster!B:O,13,FALSE),"")</f>
        <v>B-BY0795</v>
      </c>
      <c r="H29" s="20">
        <f>COUNTA(Roster!C30,Roster!H30)</f>
        <v>0</v>
      </c>
    </row>
    <row r="30" spans="1:21" x14ac:dyDescent="0.25">
      <c r="A30" s="44">
        <v>27</v>
      </c>
      <c r="B30" s="42" t="str">
        <f>CONCATENATE(Roster!C31," ",Roster!D31," ",Roster!G31," - ",Roster!E31,"")</f>
        <v xml:space="preserve">   - </v>
      </c>
      <c r="C30" s="19">
        <f>IFERROR(VLOOKUP(A:A,Roster!B:N,5,FALSE),"")</f>
        <v>0</v>
      </c>
      <c r="D30" s="18" t="str">
        <f>CONCATENATE(Roster!H31," ",Roster!I31," ",Roster!L31," - ",Roster!J31)</f>
        <v xml:space="preserve">   - </v>
      </c>
      <c r="E30" s="19">
        <f>IFERROR(VLOOKUP(A:A,Roster!B:N,10,FALSE),"")</f>
        <v>0</v>
      </c>
      <c r="F30" s="19" t="str">
        <f>IFERROR(VLOOKUP(A:A,Roster!B:N,12,FALSE)," ")</f>
        <v>Digger</v>
      </c>
      <c r="G30" s="19" t="str">
        <f>IFERROR(VLOOKUP(A:A,Roster!B:O,13,FALSE),"")</f>
        <v>D-299215</v>
      </c>
      <c r="H30" s="20">
        <f>COUNTA(Roster!C31,Roster!H31)</f>
        <v>0</v>
      </c>
    </row>
    <row r="31" spans="1:21" x14ac:dyDescent="0.25">
      <c r="A31" s="44">
        <v>28</v>
      </c>
      <c r="B31" s="42" t="str">
        <f>CONCATENATE(Roster!C32," ",Roster!D32," ",Roster!G32," - ",Roster!E32,"")</f>
        <v xml:space="preserve">   - </v>
      </c>
      <c r="C31" s="19">
        <f>IFERROR(VLOOKUP(A:A,Roster!B:N,5,FALSE),"")</f>
        <v>0</v>
      </c>
      <c r="D31" s="18" t="str">
        <f>CONCATENATE(Roster!H32," ",Roster!I32," ",Roster!L32," - ",Roster!J32)</f>
        <v xml:space="preserve">   - </v>
      </c>
      <c r="E31" s="19">
        <f>IFERROR(VLOOKUP(A:A,Roster!B:N,10,FALSE),"")</f>
        <v>0</v>
      </c>
      <c r="F31" s="19" t="str">
        <f>IFERROR(VLOOKUP(A:A,Roster!B:N,12,FALSE)," ")</f>
        <v>Pick-Up</v>
      </c>
      <c r="G31" s="19" t="str">
        <f>IFERROR(VLOOKUP(A:A,Roster!B:O,13,FALSE),"")</f>
        <v>T-F63706</v>
      </c>
      <c r="H31" s="20">
        <f>COUNTA(Roster!C32,Roster!H32)</f>
        <v>0</v>
      </c>
    </row>
    <row r="32" spans="1:21" x14ac:dyDescent="0.25">
      <c r="A32" s="44">
        <v>29</v>
      </c>
      <c r="B32" s="42" t="str">
        <f>CONCATENATE(Roster!C33," ",Roster!D33," ",Roster!G33," - ",Roster!E33,"")</f>
        <v xml:space="preserve">   - </v>
      </c>
      <c r="C32" s="19">
        <f>IFERROR(VLOOKUP(A:A,Roster!B:N,5,FALSE),"")</f>
        <v>0</v>
      </c>
      <c r="D32" s="18" t="str">
        <f>CONCATENATE(Roster!H33," ",Roster!I33," ",Roster!L33," - ",Roster!J33)</f>
        <v xml:space="preserve">   - </v>
      </c>
      <c r="E32" s="19">
        <f>IFERROR(VLOOKUP(A:A,Roster!B:N,10,FALSE),"")</f>
        <v>0</v>
      </c>
      <c r="F32" s="19" t="str">
        <f>IFERROR(VLOOKUP(A:A,Roster!B:N,12,FALSE)," ")</f>
        <v>Bucket Truck</v>
      </c>
      <c r="G32" s="19" t="str">
        <f>IFERROR(VLOOKUP(A:A,Roster!B:O,13,FALSE),"")</f>
        <v>B-275339</v>
      </c>
      <c r="H32" s="20">
        <f>COUNTA(Roster!C33,Roster!H33)</f>
        <v>0</v>
      </c>
    </row>
    <row r="33" spans="1:12" x14ac:dyDescent="0.25">
      <c r="A33" s="44">
        <v>30</v>
      </c>
      <c r="B33" s="42" t="str">
        <f>CONCATENATE(Roster!C34," ",Roster!D34," ",Roster!G34," - ",Roster!E34,"")</f>
        <v xml:space="preserve">   - </v>
      </c>
      <c r="C33" s="19">
        <f>IFERROR(VLOOKUP(A:A,Roster!B:N,5,FALSE),"")</f>
        <v>0</v>
      </c>
      <c r="D33" s="18" t="str">
        <f>CONCATENATE(Roster!H34," ",Roster!I34," ",Roster!L34," - ",Roster!J34)</f>
        <v xml:space="preserve">   - </v>
      </c>
      <c r="E33" s="19">
        <f>IFERROR(VLOOKUP(A:A,Roster!B:N,10,FALSE),"")</f>
        <v>0</v>
      </c>
      <c r="F33" s="19" t="str">
        <f>IFERROR(VLOOKUP(A:A,Roster!B:N,12,FALSE)," ")</f>
        <v>Bucket Truck</v>
      </c>
      <c r="G33" s="19" t="str">
        <f>IFERROR(VLOOKUP(A:A,Roster!B:O,13,FALSE),"")</f>
        <v>B-GM2743</v>
      </c>
      <c r="H33" s="20">
        <f>COUNTA(Roster!C34,Roster!H34)</f>
        <v>0</v>
      </c>
    </row>
    <row r="34" spans="1:12" x14ac:dyDescent="0.25">
      <c r="A34" s="44">
        <v>31</v>
      </c>
      <c r="B34" s="42" t="str">
        <f>CONCATENATE(Roster!C35," ",Roster!D35," ",Roster!G35," - ",Roster!E35,"")</f>
        <v xml:space="preserve">   - </v>
      </c>
      <c r="C34" s="19">
        <f>IFERROR(VLOOKUP(A:A,Roster!B:N,5,FALSE),"")</f>
        <v>0</v>
      </c>
      <c r="D34" s="18" t="str">
        <f>CONCATENATE(Roster!H35," ",Roster!I35," ",Roster!L35," - ",Roster!J35)</f>
        <v xml:space="preserve">   - </v>
      </c>
      <c r="E34" s="19">
        <f>IFERROR(VLOOKUP(A:A,Roster!B:N,10,FALSE),"")</f>
        <v>0</v>
      </c>
      <c r="F34" s="19" t="str">
        <f>IFERROR(VLOOKUP(A:A,Roster!B:N,12,FALSE)," ")</f>
        <v>Digger</v>
      </c>
      <c r="G34" s="19" t="str">
        <f>IFERROR(VLOOKUP(A:A,Roster!B:O,13,FALSE),"")</f>
        <v>D-BE9917</v>
      </c>
      <c r="H34" s="20">
        <f>COUNTA(Roster!C35,Roster!H35)</f>
        <v>0</v>
      </c>
    </row>
    <row r="35" spans="1:12" x14ac:dyDescent="0.25">
      <c r="A35" s="44">
        <v>32</v>
      </c>
      <c r="B35" s="42" t="str">
        <f>CONCATENATE(Roster!C36," ",Roster!D36," ",Roster!G36," - ",Roster!E36,"")</f>
        <v xml:space="preserve">   - </v>
      </c>
      <c r="C35" s="19">
        <f>IFERROR(VLOOKUP(A:A,Roster!B:N,5,FALSE),"")</f>
        <v>0</v>
      </c>
      <c r="D35" s="18" t="str">
        <f>CONCATENATE(Roster!H36," ",Roster!I36," ",Roster!L36," - ",Roster!J36)</f>
        <v xml:space="preserve">   - </v>
      </c>
      <c r="E35" s="19">
        <f>IFERROR(VLOOKUP(A:A,Roster!B:N,10,FALSE),"")</f>
        <v>0</v>
      </c>
      <c r="F35" s="19" t="str">
        <f>IFERROR(VLOOKUP(A:A,Roster!B:N,12,FALSE)," ")</f>
        <v>Pick-Up</v>
      </c>
      <c r="G35" s="19" t="str">
        <f>IFERROR(VLOOKUP(A:A,Roster!B:O,13,FALSE),"")</f>
        <v>T-F63704</v>
      </c>
      <c r="H35" s="20">
        <f>COUNTA(Roster!C36,Roster!H36)</f>
        <v>0</v>
      </c>
    </row>
    <row r="36" spans="1:12" x14ac:dyDescent="0.25">
      <c r="A36" s="44">
        <v>33</v>
      </c>
      <c r="B36" s="42" t="str">
        <f>CONCATENATE(Roster!C37," ",Roster!D37," ",Roster!G37," - ",Roster!E37,"")</f>
        <v xml:space="preserve">   - </v>
      </c>
      <c r="C36" s="19">
        <f>IFERROR(VLOOKUP(A:A,Roster!B:N,5,FALSE),"")</f>
        <v>0</v>
      </c>
      <c r="D36" s="18" t="str">
        <f>CONCATENATE(Roster!H37," ",Roster!I37," ",Roster!L37," - ",Roster!J37)</f>
        <v xml:space="preserve">   - </v>
      </c>
      <c r="E36" s="19">
        <f>IFERROR(VLOOKUP(A:A,Roster!B:N,10,FALSE),"")</f>
        <v>0</v>
      </c>
      <c r="F36" s="19" t="str">
        <f>IFERROR(VLOOKUP(A:A,Roster!B:N,12,FALSE)," ")</f>
        <v>Bucket Truck</v>
      </c>
      <c r="G36" s="19" t="str">
        <f>IFERROR(VLOOKUP(A:A,Roster!B:O,13,FALSE),"")</f>
        <v>B-KV4171</v>
      </c>
      <c r="H36" s="20">
        <f>COUNTA(Roster!C37,Roster!H37)</f>
        <v>0</v>
      </c>
    </row>
    <row r="37" spans="1:12" x14ac:dyDescent="0.25">
      <c r="A37" s="44">
        <v>34</v>
      </c>
      <c r="B37" s="42" t="str">
        <f>CONCATENATE(Roster!C38," ",Roster!D38," ",Roster!G38," - ",Roster!E38,"")</f>
        <v xml:space="preserve">   - </v>
      </c>
      <c r="C37" s="19">
        <f>IFERROR(VLOOKUP(A:A,Roster!B:N,5,FALSE),"")</f>
        <v>0</v>
      </c>
      <c r="D37" s="18" t="str">
        <f>CONCATENATE(Roster!H38," ",Roster!I38," ",Roster!L38," - ",Roster!J38)</f>
        <v xml:space="preserve">   - </v>
      </c>
      <c r="E37" s="19">
        <f>IFERROR(VLOOKUP(A:A,Roster!B:N,10,FALSE),"")</f>
        <v>0</v>
      </c>
      <c r="F37" s="19" t="str">
        <f>IFERROR(VLOOKUP(A:A,Roster!B:N,12,FALSE)," ")</f>
        <v>Bucket Truck</v>
      </c>
      <c r="G37" s="19" t="str">
        <f>IFERROR(VLOOKUP(A:A,Roster!B:O,13,FALSE),"")</f>
        <v>B-NC5285</v>
      </c>
      <c r="H37" s="20">
        <f>COUNTA(Roster!C38,Roster!H38)</f>
        <v>0</v>
      </c>
    </row>
    <row r="38" spans="1:12" x14ac:dyDescent="0.25">
      <c r="A38" s="44">
        <v>35</v>
      </c>
      <c r="B38" s="42" t="str">
        <f>CONCATENATE(Roster!C39," ",Roster!D39," ",Roster!G39," - ",Roster!E39,"")</f>
        <v xml:space="preserve">   - </v>
      </c>
      <c r="C38" s="19">
        <f>IFERROR(VLOOKUP(A:A,Roster!B:N,5,FALSE),"")</f>
        <v>0</v>
      </c>
      <c r="D38" s="18" t="str">
        <f>CONCATENATE(Roster!H39," ",Roster!I39," ",Roster!L39," - ",Roster!J39)</f>
        <v xml:space="preserve">   - </v>
      </c>
      <c r="E38" s="19">
        <f>IFERROR(VLOOKUP(A:A,Roster!B:N,10,FALSE),"")</f>
        <v>0</v>
      </c>
      <c r="F38" s="19" t="str">
        <f>IFERROR(VLOOKUP(A:A,Roster!B:N,12,FALSE)," ")</f>
        <v>Digger</v>
      </c>
      <c r="G38" s="19" t="str">
        <f>IFERROR(VLOOKUP(A:A,Roster!B:O,13,FALSE),"")</f>
        <v>D-NX3367</v>
      </c>
      <c r="H38" s="20">
        <f>COUNTA(Roster!C39,Roster!H39)</f>
        <v>0</v>
      </c>
    </row>
    <row r="39" spans="1:12" x14ac:dyDescent="0.25">
      <c r="A39" s="44">
        <v>36</v>
      </c>
      <c r="B39" s="42" t="str">
        <f>CONCATENATE(Roster!C40," ",Roster!D40," ",Roster!G40," - ",Roster!E40,"")</f>
        <v xml:space="preserve">   - </v>
      </c>
      <c r="C39" s="19">
        <f>IFERROR(VLOOKUP(A:A,Roster!B:N,5,FALSE),"")</f>
        <v>0</v>
      </c>
      <c r="D39" s="18" t="str">
        <f>CONCATENATE(Roster!H40," ",Roster!I40," ",Roster!L40," - ",Roster!J40)</f>
        <v xml:space="preserve">   - </v>
      </c>
      <c r="E39" s="19">
        <f>IFERROR(VLOOKUP(A:A,Roster!B:N,10,FALSE),"")</f>
        <v>0</v>
      </c>
      <c r="F39" s="19" t="str">
        <f>IFERROR(VLOOKUP(A:A,Roster!B:N,12,FALSE)," ")</f>
        <v>Pick-Up</v>
      </c>
      <c r="G39" s="19" t="str">
        <f>IFERROR(VLOOKUP(A:A,Roster!B:O,13,FALSE),"")</f>
        <v>T-E60621</v>
      </c>
      <c r="H39" s="20">
        <f>COUNTA(Roster!C40,Roster!H40)</f>
        <v>0</v>
      </c>
    </row>
    <row r="40" spans="1:12" x14ac:dyDescent="0.25">
      <c r="A40" s="44">
        <v>37</v>
      </c>
      <c r="B40" s="42" t="str">
        <f>CONCATENATE(Roster!C41," ",Roster!D41," ",Roster!G41," - ",Roster!E41,"")</f>
        <v xml:space="preserve">   - </v>
      </c>
      <c r="C40" s="19">
        <f>IFERROR(VLOOKUP(A:A,Roster!B:N,5,FALSE),"")</f>
        <v>0</v>
      </c>
      <c r="D40" s="18" t="str">
        <f>CONCATENATE(Roster!H41," ",Roster!I41," ",Roster!L41," - ",Roster!J41)</f>
        <v xml:space="preserve">   - </v>
      </c>
      <c r="E40" s="19">
        <f>IFERROR(VLOOKUP(A:A,Roster!B:N,10,FALSE),"")</f>
        <v>0</v>
      </c>
      <c r="F40" s="19" t="str">
        <f>IFERROR(VLOOKUP(A:A,Roster!B:N,12,FALSE)," ")</f>
        <v>Bucket Truck</v>
      </c>
      <c r="G40" s="19" t="str">
        <f>IFERROR(VLOOKUP(A:A,Roster!B:O,13,FALSE),"")</f>
        <v>B-FB5739</v>
      </c>
      <c r="H40" s="20">
        <f>COUNTA(Roster!C41,Roster!H41)</f>
        <v>0</v>
      </c>
    </row>
    <row r="41" spans="1:12" x14ac:dyDescent="0.25">
      <c r="A41" s="44">
        <v>38</v>
      </c>
      <c r="B41" s="42" t="str">
        <f>CONCATENATE(Roster!C42," ",Roster!D42," ",Roster!G42," - ",Roster!E42,"")</f>
        <v xml:space="preserve">   - </v>
      </c>
      <c r="C41" s="19">
        <f>IFERROR(VLOOKUP(A:A,Roster!B:N,5,FALSE),"")</f>
        <v>0</v>
      </c>
      <c r="D41" s="18" t="str">
        <f>CONCATENATE(Roster!H42," ",Roster!I42," ",Roster!L42," - ",Roster!J42)</f>
        <v xml:space="preserve">   - </v>
      </c>
      <c r="E41" s="19">
        <f>IFERROR(VLOOKUP(A:A,Roster!B:N,10,FALSE),"")</f>
        <v>0</v>
      </c>
      <c r="F41" s="19" t="str">
        <f>IFERROR(VLOOKUP(A:A,Roster!B:N,12,FALSE)," ")</f>
        <v>Bucket Truck</v>
      </c>
      <c r="G41" s="19" t="str">
        <f>IFERROR(VLOOKUP(A:A,Roster!B:O,13,FALSE),"")</f>
        <v>B-HY7317</v>
      </c>
      <c r="H41" s="20">
        <f>COUNTA(Roster!C42,Roster!H42)</f>
        <v>0</v>
      </c>
    </row>
    <row r="42" spans="1:12" x14ac:dyDescent="0.25">
      <c r="A42" s="44">
        <v>39</v>
      </c>
      <c r="B42" s="42" t="str">
        <f>CONCATENATE(Roster!C43," ",Roster!D43," ",Roster!G43," - ",Roster!E43,"")</f>
        <v xml:space="preserve">   - </v>
      </c>
      <c r="C42" s="19">
        <f>IFERROR(VLOOKUP(A:A,Roster!B:N,5,FALSE),"")</f>
        <v>0</v>
      </c>
      <c r="D42" s="18" t="str">
        <f>CONCATENATE(Roster!H43," ",Roster!I43," ",Roster!L43," - ",Roster!J43)</f>
        <v xml:space="preserve">   - </v>
      </c>
      <c r="E42" s="19">
        <f>IFERROR(VLOOKUP(A:A,Roster!B:N,10,FALSE),"")</f>
        <v>0</v>
      </c>
      <c r="F42" s="19" t="str">
        <f>IFERROR(VLOOKUP(A:A,Roster!B:N,12,FALSE)," ")</f>
        <v>Digger</v>
      </c>
      <c r="G42" s="19" t="str">
        <f>IFERROR(VLOOKUP(A:A,Roster!B:O,13,FALSE),"")</f>
        <v>D-042501</v>
      </c>
      <c r="H42" s="20">
        <f>COUNTA(Roster!C43,Roster!H43)</f>
        <v>0</v>
      </c>
    </row>
    <row r="43" spans="1:12" x14ac:dyDescent="0.25">
      <c r="A43" s="44">
        <v>40</v>
      </c>
      <c r="B43" s="42" t="str">
        <f>CONCATENATE(Roster!C46," ",Roster!D46," ",Roster!G46," - ",Roster!E46,"")</f>
        <v xml:space="preserve">   - </v>
      </c>
      <c r="C43" s="19">
        <f>IFERROR(VLOOKUP(A:A,Roster!B:N,5,FALSE),"")</f>
        <v>0</v>
      </c>
      <c r="D43" s="18" t="str">
        <f>CONCATENATE(Roster!H46," ",Roster!I46," ",Roster!L46," - ",Roster!J46)</f>
        <v xml:space="preserve">   - </v>
      </c>
      <c r="E43" s="19">
        <f>IFERROR(VLOOKUP(A:A,Roster!B:N,10,FALSE),"")</f>
        <v>0</v>
      </c>
      <c r="F43" s="19" t="str">
        <f>IFERROR(VLOOKUP(A:A,Roster!B:N,12,FALSE)," ")</f>
        <v>Bucket Truck</v>
      </c>
      <c r="G43" s="19" t="str">
        <f>IFERROR(VLOOKUP(A:A,Roster!B:O,13,FALSE),"")</f>
        <v>B-544944</v>
      </c>
      <c r="H43" s="20">
        <f>COUNTA(Roster!C46,Roster!H46)</f>
        <v>0</v>
      </c>
    </row>
    <row r="44" spans="1:12" ht="15.75" thickBot="1" x14ac:dyDescent="0.3">
      <c r="A44" s="45"/>
      <c r="B44" s="42" t="str">
        <f>CONCATENATE(Roster!C47," ",Roster!D47," ",Roster!G47," - ",Roster!E47,"")</f>
        <v xml:space="preserve">   - </v>
      </c>
      <c r="C44" s="19" t="str">
        <f>IFERROR(VLOOKUP(A:A,Roster!B:N,5,FALSE),"")</f>
        <v/>
      </c>
      <c r="D44" s="18" t="str">
        <f>CONCATENATE(Roster!H47," ",Roster!I47," ",Roster!L47," - ",Roster!J47)</f>
        <v xml:space="preserve">   - </v>
      </c>
      <c r="E44" s="19" t="str">
        <f>IFERROR(VLOOKUP(A:A,Roster!B:N,10,FALSE),"")</f>
        <v/>
      </c>
      <c r="F44" s="19" t="str">
        <f>IFERROR(VLOOKUP(A:A,Roster!B:N,12,FALSE)," ")</f>
        <v xml:space="preserve"> </v>
      </c>
      <c r="G44" s="19" t="str">
        <f>IFERROR(VLOOKUP(A:A,Roster!B:O,13,FALSE),"")</f>
        <v/>
      </c>
      <c r="H44" s="20">
        <f>COUNTA(Roster!C47,Roster!H47)</f>
        <v>0</v>
      </c>
    </row>
    <row r="46" spans="1:12" ht="15.75" thickBot="1" x14ac:dyDescent="0.3"/>
    <row r="47" spans="1:12" ht="15.75" thickBot="1" x14ac:dyDescent="0.3">
      <c r="A47" s="63" t="s">
        <v>10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5"/>
    </row>
    <row r="48" spans="1:12" ht="45.75" thickBot="1" x14ac:dyDescent="0.3">
      <c r="A48" s="22" t="s">
        <v>2</v>
      </c>
      <c r="B48" s="23" t="s">
        <v>181</v>
      </c>
      <c r="C48" s="23" t="s">
        <v>203</v>
      </c>
      <c r="D48" s="23" t="s">
        <v>177</v>
      </c>
      <c r="E48" s="23" t="s">
        <v>204</v>
      </c>
      <c r="F48" s="23" t="s">
        <v>205</v>
      </c>
      <c r="G48" s="23" t="s">
        <v>206</v>
      </c>
      <c r="H48" s="23" t="s">
        <v>207</v>
      </c>
      <c r="I48" s="23" t="s">
        <v>208</v>
      </c>
      <c r="J48" s="23" t="s">
        <v>66</v>
      </c>
      <c r="K48" s="23" t="s">
        <v>8</v>
      </c>
      <c r="L48" s="23" t="s">
        <v>209</v>
      </c>
    </row>
    <row r="49" spans="1:12" x14ac:dyDescent="0.25">
      <c r="A49" s="13">
        <v>1</v>
      </c>
      <c r="B49" s="19"/>
      <c r="C49" s="18"/>
      <c r="D49" s="19" t="str">
        <f>Roster!$E$2</f>
        <v>FORCE ELECTRICAL SERVICES</v>
      </c>
      <c r="E49" s="18" t="str">
        <f>CONCATENATE(Roster!C5," ",Roster!D5," ",Roster!G5," - ",Roster!E5,"")</f>
        <v>JED HILL 918-650-2026 - General Foreman</v>
      </c>
      <c r="F49" s="18" t="str">
        <f>CONCATENATE(Roster!H5," ",Roster!I5," ",Roster!L5," - ",Roster!J5)</f>
        <v>JUDD BROWN 405-695-8668 - General Foreman</v>
      </c>
      <c r="G49" s="18"/>
      <c r="H49" s="24">
        <f ca="1">IFERROR(IF(L49="Yes",TODAY()),"")</f>
        <v>45695</v>
      </c>
      <c r="I49" s="25">
        <f ca="1">H49+1</f>
        <v>45696</v>
      </c>
      <c r="J49" s="19" t="str" cm="1">
        <f t="array" ref="J49">IFERROR(_xlfn.IFS(K49="Digger","Yes","Bucket Truck","no","Ledge Truck","no","Mechanic Truck","no","Pick-Up","no","Other","no"),"")</f>
        <v/>
      </c>
      <c r="K49" s="11" t="str">
        <f>IFERROR(VLOOKUP(A:A,Roster!B:N,12,FALSE)," ")</f>
        <v>Pick-Up</v>
      </c>
      <c r="L49" s="11" t="str">
        <f>IFERROR(VLOOKUP(A:A,Roster!B:O,14,FALSE)," ")</f>
        <v>Yes</v>
      </c>
    </row>
    <row r="50" spans="1:12" x14ac:dyDescent="0.25">
      <c r="A50" s="17">
        <v>2</v>
      </c>
      <c r="B50" s="19"/>
      <c r="C50" s="18"/>
      <c r="D50" s="19" t="str">
        <f>Roster!$E$2</f>
        <v>FORCE ELECTRICAL SERVICES</v>
      </c>
      <c r="E50" s="18" t="str">
        <f>CONCATENATE(Roster!C6," ",Roster!D6," ",Roster!G6," - ",Roster!E6,"")</f>
        <v>JEFF WARNER 405-397-2026 - Safety</v>
      </c>
      <c r="F50" s="18" t="str">
        <f>CONCATENATE(Roster!H6," ",Roster!I6," ",Roster!L6," - ",Roster!J6)</f>
        <v>JULIUS ALVAREZ  - Foreman</v>
      </c>
      <c r="G50" s="18"/>
      <c r="H50" s="24">
        <f t="shared" ref="H50:H68" ca="1" si="0">IFERROR(IF(L50="Yes",TODAY()),"")</f>
        <v>45695</v>
      </c>
      <c r="I50" s="25">
        <f t="shared" ref="I50:I68" ca="1" si="1">H50+1</f>
        <v>45696</v>
      </c>
      <c r="J50" s="19" t="str" cm="1">
        <f t="array" ref="J50">IFERROR(_xlfn.IFS(K50="Digger","Yes","Bucket Truck","no","Ledge Truck","no","Mechanic Truck","no","Pick-Up","no","Other","no"),"")</f>
        <v/>
      </c>
      <c r="K50" s="11" t="str">
        <f>IFERROR(VLOOKUP(A:A,Roster!B:N,12,FALSE)," ")</f>
        <v>Pick-Up</v>
      </c>
      <c r="L50" s="11" t="str">
        <f>IFERROR(VLOOKUP(A:A,Roster!B:O,14,FALSE)," ")</f>
        <v>Yes</v>
      </c>
    </row>
    <row r="51" spans="1:12" x14ac:dyDescent="0.25">
      <c r="A51" s="17">
        <v>3</v>
      </c>
      <c r="B51" s="19"/>
      <c r="C51" s="18"/>
      <c r="D51" s="19" t="str">
        <f>Roster!$E$2</f>
        <v>FORCE ELECTRICAL SERVICES</v>
      </c>
      <c r="E51" s="18" t="str">
        <f>CONCATENATE(Roster!C7," ",Roster!D7," ",Roster!G7," - ",Roster!E7,"")</f>
        <v>JESSE GOODSON  - Mechanic</v>
      </c>
      <c r="F51" s="18" t="str">
        <f>CONCATENATE(Roster!H7," ",Roster!I7," ",Roster!L7," - ",Roster!J7)</f>
        <v>TRAVIS AMAYA  - Journeyman</v>
      </c>
      <c r="G51" s="18"/>
      <c r="H51" s="24">
        <f t="shared" ca="1" si="0"/>
        <v>45695</v>
      </c>
      <c r="I51" s="25">
        <f t="shared" ca="1" si="1"/>
        <v>45696</v>
      </c>
      <c r="J51" s="19" t="str" cm="1">
        <f t="array" ref="J51">IFERROR(_xlfn.IFS(K51="Digger","Yes","Bucket Truck","no","Ledge Truck","no","Mechanic Truck","no","Pick-Up","no","Other","no"),"")</f>
        <v/>
      </c>
      <c r="K51" s="11" t="str">
        <f>IFERROR(VLOOKUP(A:A,Roster!B:N,12,FALSE)," ")</f>
        <v>Pick-Up</v>
      </c>
      <c r="L51" s="11" t="str">
        <f>IFERROR(VLOOKUP(A:A,Roster!B:O,14,FALSE)," ")</f>
        <v>Yes</v>
      </c>
    </row>
    <row r="52" spans="1:12" x14ac:dyDescent="0.25">
      <c r="A52" s="17">
        <v>4</v>
      </c>
      <c r="B52" s="19"/>
      <c r="C52" s="18"/>
      <c r="D52" s="19" t="str">
        <f>Roster!$E$2</f>
        <v>FORCE ELECTRICAL SERVICES</v>
      </c>
      <c r="E52" s="18" t="str">
        <f>CONCATENATE(Roster!C8," ",Roster!D8," ",Roster!G8," - ",Roster!E8,"")</f>
        <v>MIKE VAUGHN  - Foreman</v>
      </c>
      <c r="F52" s="18" t="str">
        <f>CONCATENATE(Roster!H8," ",Roster!I8," ",Roster!L8," - ",Roster!J8)</f>
        <v>CAMERON MOORE  - Apprentice 3</v>
      </c>
      <c r="G52" s="18"/>
      <c r="H52" s="24">
        <f t="shared" ca="1" si="0"/>
        <v>45695</v>
      </c>
      <c r="I52" s="25">
        <f t="shared" ca="1" si="1"/>
        <v>45696</v>
      </c>
      <c r="J52" s="19" t="str" cm="1">
        <f t="array" ref="J52">IFERROR(_xlfn.IFS(K52="Digger","Yes","Bucket Truck","no","Ledge Truck","no","Mechanic Truck","no","Pick-Up","no","Other","no"),"")</f>
        <v/>
      </c>
      <c r="K52" s="11" t="str">
        <f>IFERROR(VLOOKUP(A:A,Roster!B:N,12,FALSE)," ")</f>
        <v>Mechanic Truck</v>
      </c>
      <c r="L52" s="11" t="str">
        <f>IFERROR(VLOOKUP(A:A,Roster!B:O,14,FALSE)," ")</f>
        <v>Yes</v>
      </c>
    </row>
    <row r="53" spans="1:12" x14ac:dyDescent="0.25">
      <c r="A53" s="17">
        <v>5</v>
      </c>
      <c r="B53" s="19"/>
      <c r="C53" s="18"/>
      <c r="D53" s="19" t="str">
        <f>Roster!$E$2</f>
        <v>FORCE ELECTRICAL SERVICES</v>
      </c>
      <c r="E53" s="18" t="str">
        <f>CONCATENATE(Roster!C9," ",Roster!D9," ",Roster!G9," - ",Roster!E9,"")</f>
        <v>JOHN JUDD  - Journeyman</v>
      </c>
      <c r="F53" s="18" t="str">
        <f>CONCATENATE(Roster!H9," ",Roster!I9," ",Roster!L9," - ",Roster!J9)</f>
        <v>TANNER SIMS  - Apprentice 4</v>
      </c>
      <c r="G53" s="18"/>
      <c r="H53" s="24">
        <f t="shared" ca="1" si="0"/>
        <v>45695</v>
      </c>
      <c r="I53" s="25">
        <f t="shared" ca="1" si="1"/>
        <v>45696</v>
      </c>
      <c r="J53" s="19" t="str" cm="1">
        <f t="array" ref="J53">IFERROR(_xlfn.IFS(K53="Digger","Yes","Bucket Truck","no","Ledge Truck","no","Mechanic Truck","no","Pick-Up","no","Other","no"),"")</f>
        <v/>
      </c>
      <c r="K53" s="11" t="str">
        <f>IFERROR(VLOOKUP(A:A,Roster!B:N,12,FALSE)," ")</f>
        <v>Pick-Up</v>
      </c>
      <c r="L53" s="11" t="str">
        <f>IFERROR(VLOOKUP(A:A,Roster!B:O,14,FALSE)," ")</f>
        <v>Yes</v>
      </c>
    </row>
    <row r="54" spans="1:12" x14ac:dyDescent="0.25">
      <c r="A54" s="17">
        <v>6</v>
      </c>
      <c r="B54" s="19"/>
      <c r="C54" s="18"/>
      <c r="D54" s="19" t="str">
        <f>Roster!$E$2</f>
        <v>FORCE ELECTRICAL SERVICES</v>
      </c>
      <c r="E54" s="18" t="str">
        <f>CONCATENATE(Roster!C10," ",Roster!D10," ",Roster!G10," - ",Roster!E10,"")</f>
        <v>KEVIN GRANILLO  - Journeyman</v>
      </c>
      <c r="F54" s="18" t="str">
        <f>CONCATENATE(Roster!H10," ",Roster!I10," ",Roster!L10," - ",Roster!J10)</f>
        <v>PEDRO GONZALES  - Journeyman</v>
      </c>
      <c r="G54" s="18"/>
      <c r="H54" s="24">
        <f t="shared" ca="1" si="0"/>
        <v>45695</v>
      </c>
      <c r="I54" s="25">
        <f t="shared" ca="1" si="1"/>
        <v>45696</v>
      </c>
      <c r="J54" s="19" t="str" cm="1">
        <f t="array" ref="J54">IFERROR(_xlfn.IFS(K54="Digger","Yes","Bucket Truck","no","Ledge Truck","no","Mechanic Truck","no","Pick-Up","no","Other","no"),"")</f>
        <v/>
      </c>
      <c r="K54" s="11" t="str">
        <f>IFERROR(VLOOKUP(A:A,Roster!B:N,12,FALSE)," ")</f>
        <v>Bucket Truck</v>
      </c>
      <c r="L54" s="11" t="str">
        <f>IFERROR(VLOOKUP(A:A,Roster!B:O,14,FALSE)," ")</f>
        <v>Yes</v>
      </c>
    </row>
    <row r="55" spans="1:12" x14ac:dyDescent="0.25">
      <c r="A55" s="17">
        <v>7</v>
      </c>
      <c r="B55" s="19"/>
      <c r="C55" s="18"/>
      <c r="D55" s="19" t="str">
        <f>Roster!$E$2</f>
        <v>FORCE ELECTRICAL SERVICES</v>
      </c>
      <c r="E55" s="18" t="str">
        <f>CONCATENATE(Roster!C11," ",Roster!D11," ",Roster!G11," - ",Roster!E11,"")</f>
        <v>NATHAN BLAIR  - Apprentice 6</v>
      </c>
      <c r="F55" s="18" t="str">
        <f>CONCATENATE(Roster!H11," ",Roster!I11," ",Roster!L11," - ",Roster!J11)</f>
        <v>BRIAN RODRIQUEZ  - Foreman</v>
      </c>
      <c r="G55" s="18"/>
      <c r="H55" s="24">
        <f t="shared" ca="1" si="0"/>
        <v>45695</v>
      </c>
      <c r="I55" s="25">
        <f t="shared" ca="1" si="1"/>
        <v>45696</v>
      </c>
      <c r="J55" s="19" t="str" cm="1">
        <f t="array" ref="J55">IFERROR(_xlfn.IFS(K55="Digger","Yes","Bucket Truck","no","Ledge Truck","no","Mechanic Truck","no","Pick-Up","no","Other","no"),"")</f>
        <v/>
      </c>
      <c r="K55" s="11" t="str">
        <f>IFERROR(VLOOKUP(A:A,Roster!B:N,12,FALSE)," ")</f>
        <v>Bucket Truck</v>
      </c>
      <c r="L55" s="11" t="str">
        <f>IFERROR(VLOOKUP(A:A,Roster!B:O,14,FALSE)," ")</f>
        <v>Yes</v>
      </c>
    </row>
    <row r="56" spans="1:12" x14ac:dyDescent="0.25">
      <c r="A56" s="17">
        <v>8</v>
      </c>
      <c r="B56" s="19"/>
      <c r="C56" s="18"/>
      <c r="D56" s="19" t="str">
        <f>Roster!$E$2</f>
        <v>FORCE ELECTRICAL SERVICES</v>
      </c>
      <c r="E56" s="18" t="str">
        <f>CONCATENATE(Roster!C12," ",Roster!D12," ",Roster!G12," - ",Roster!E12,"")</f>
        <v>ROYCE FRAME  - Apprentice 5</v>
      </c>
      <c r="F56" s="18" t="str">
        <f>CONCATENATE(Roster!H12," ",Roster!I12," ",Roster!L12," - ",Roster!J12)</f>
        <v>TRENTON HABERLY  - Journeyman</v>
      </c>
      <c r="G56" s="18"/>
      <c r="H56" s="24">
        <f t="shared" ca="1" si="0"/>
        <v>45695</v>
      </c>
      <c r="I56" s="25">
        <f t="shared" ca="1" si="1"/>
        <v>45696</v>
      </c>
      <c r="J56" s="19" t="str" cm="1">
        <f t="array" ref="J56">IFERROR(_xlfn.IFS(K56="Digger","Yes","Bucket Truck","no","Ledge Truck","no","Mechanic Truck","no","Pick-Up","no","Other","no"),"")</f>
        <v>Yes</v>
      </c>
      <c r="K56" s="11" t="str">
        <f>IFERROR(VLOOKUP(A:A,Roster!B:N,12,FALSE)," ")</f>
        <v>Digger</v>
      </c>
      <c r="L56" s="11" t="str">
        <f>IFERROR(VLOOKUP(A:A,Roster!B:O,14,FALSE)," ")</f>
        <v>Yes</v>
      </c>
    </row>
    <row r="57" spans="1:12" x14ac:dyDescent="0.25">
      <c r="A57" s="17">
        <v>9</v>
      </c>
      <c r="B57" s="19"/>
      <c r="C57" s="18"/>
      <c r="D57" s="19" t="str">
        <f>Roster!$E$2</f>
        <v>FORCE ELECTRICAL SERVICES</v>
      </c>
      <c r="E57" s="18" t="str">
        <f>CONCATENATE(Roster!C13," ",Roster!D13," ",Roster!G13," - ",Roster!E13,"")</f>
        <v>ADAM DYAL  - Foreman</v>
      </c>
      <c r="F57" s="18" t="str">
        <f>CONCATENATE(Roster!H13," ",Roster!I13," ",Roster!L13," - ",Roster!J13)</f>
        <v>CLAYTON KRAUS  - Apprentice 4</v>
      </c>
      <c r="G57" s="18"/>
      <c r="H57" s="24">
        <f t="shared" ca="1" si="0"/>
        <v>45695</v>
      </c>
      <c r="I57" s="25">
        <f t="shared" ca="1" si="1"/>
        <v>45696</v>
      </c>
      <c r="J57" s="19" t="str" cm="1">
        <f t="array" ref="J57">IFERROR(_xlfn.IFS(K57="Digger","Yes","Bucket Truck","no","Ledge Truck","no","Mechanic Truck","no","Pick-Up","no","Other","no"),"")</f>
        <v/>
      </c>
      <c r="K57" s="11" t="str">
        <f>IFERROR(VLOOKUP(A:A,Roster!B:N,12,FALSE)," ")</f>
        <v>Other</v>
      </c>
      <c r="L57" s="11" t="str">
        <f>IFERROR(VLOOKUP(A:A,Roster!B:O,14,FALSE)," ")</f>
        <v>Yes</v>
      </c>
    </row>
    <row r="58" spans="1:12" x14ac:dyDescent="0.25">
      <c r="A58" s="17">
        <v>10</v>
      </c>
      <c r="B58" s="19"/>
      <c r="C58" s="18"/>
      <c r="D58" s="19" t="str">
        <f>Roster!$E$2</f>
        <v>FORCE ELECTRICAL SERVICES</v>
      </c>
      <c r="E58" s="18" t="str">
        <f>CONCATENATE(Roster!C14," ",Roster!D14," ",Roster!G14," - ",Roster!E14,"")</f>
        <v>CHRISTIAN PLASSMAN  - Journeyman</v>
      </c>
      <c r="F58" s="18" t="str">
        <f>CONCATENATE(Roster!H14," ",Roster!I14," ",Roster!L14," - ",Roster!J14)</f>
        <v>DEVON BARNES  - Journeyman</v>
      </c>
      <c r="G58" s="18"/>
      <c r="H58" s="24">
        <f t="shared" ca="1" si="0"/>
        <v>45695</v>
      </c>
      <c r="I58" s="25">
        <f t="shared" ca="1" si="1"/>
        <v>45696</v>
      </c>
      <c r="J58" s="19" t="str" cm="1">
        <f t="array" ref="J58">IFERROR(_xlfn.IFS(K58="Digger","Yes","Bucket Truck","no","Ledge Truck","no","Mechanic Truck","no","Pick-Up","no","Other","no"),"")</f>
        <v/>
      </c>
      <c r="K58" s="11" t="str">
        <f>IFERROR(VLOOKUP(A:A,Roster!B:N,12,FALSE)," ")</f>
        <v>Pick-Up</v>
      </c>
      <c r="L58" s="11" t="str">
        <f>IFERROR(VLOOKUP(A:A,Roster!B:O,14,FALSE)," ")</f>
        <v>Yes</v>
      </c>
    </row>
    <row r="59" spans="1:12" x14ac:dyDescent="0.25">
      <c r="A59" s="17">
        <v>11</v>
      </c>
      <c r="B59" s="19"/>
      <c r="C59" s="18"/>
      <c r="D59" s="19" t="str">
        <f>Roster!$E$2</f>
        <v>FORCE ELECTRICAL SERVICES</v>
      </c>
      <c r="E59" s="18" t="str">
        <f>CONCATENATE(Roster!C15," ",Roster!D15," ",Roster!G15," - ",Roster!E15,"")</f>
        <v>ANTHONY BROWN  - Journeyman</v>
      </c>
      <c r="F59" s="18" t="str">
        <f>CONCATENATE(Roster!H15," ",Roster!I15," ",Roster!L15," - ",Roster!J15)</f>
        <v>TAYLOR RIDER  - Apprentice 2</v>
      </c>
      <c r="G59" s="18"/>
      <c r="H59" s="24">
        <f t="shared" ca="1" si="0"/>
        <v>45695</v>
      </c>
      <c r="I59" s="25">
        <f t="shared" ca="1" si="1"/>
        <v>45696</v>
      </c>
      <c r="J59" s="19" t="str" cm="1">
        <f t="array" ref="J59">IFERROR(_xlfn.IFS(K59="Digger","Yes","Bucket Truck","no","Ledge Truck","no","Mechanic Truck","no","Pick-Up","no","Other","no"),"")</f>
        <v/>
      </c>
      <c r="K59" s="11" t="str">
        <f>IFERROR(VLOOKUP(A:A,Roster!B:N,12,FALSE)," ")</f>
        <v>Bucket Truck</v>
      </c>
      <c r="L59" s="11" t="str">
        <f>IFERROR(VLOOKUP(A:A,Roster!B:O,14,FALSE)," ")</f>
        <v>Yes</v>
      </c>
    </row>
    <row r="60" spans="1:12" x14ac:dyDescent="0.25">
      <c r="A60" s="17">
        <v>12</v>
      </c>
      <c r="B60" s="19"/>
      <c r="C60" s="18"/>
      <c r="D60" s="19" t="str">
        <f>Roster!$E$2</f>
        <v>FORCE ELECTRICAL SERVICES</v>
      </c>
      <c r="E60" s="18" t="str">
        <f>CONCATENATE(Roster!C16," ",Roster!D16," ",Roster!G16," - ",Roster!E16,"")</f>
        <v>BRAYDEN LAND  - Apprentice 4</v>
      </c>
      <c r="F60" s="18" t="str">
        <f>CONCATENATE(Roster!H16," ",Roster!I16," ",Roster!L16," - ",Roster!J16)</f>
        <v>JAY SYMONDS  - Foreman</v>
      </c>
      <c r="G60" s="18"/>
      <c r="H60" s="24">
        <f t="shared" ca="1" si="0"/>
        <v>45695</v>
      </c>
      <c r="I60" s="25">
        <f t="shared" ca="1" si="1"/>
        <v>45696</v>
      </c>
      <c r="J60" s="19" t="str" cm="1">
        <f t="array" ref="J60">IFERROR(_xlfn.IFS(K60="Digger","Yes","Bucket Truck","no","Ledge Truck","no","Mechanic Truck","no","Pick-Up","no","Other","no"),"")</f>
        <v/>
      </c>
      <c r="K60" s="11" t="str">
        <f>IFERROR(VLOOKUP(A:A,Roster!B:N,12,FALSE)," ")</f>
        <v>Bucket Truck</v>
      </c>
      <c r="L60" s="11" t="str">
        <f>IFERROR(VLOOKUP(A:A,Roster!B:O,14,FALSE)," ")</f>
        <v>Yes</v>
      </c>
    </row>
    <row r="61" spans="1:12" x14ac:dyDescent="0.25">
      <c r="A61" s="17">
        <v>13</v>
      </c>
      <c r="B61" s="19"/>
      <c r="C61" s="18"/>
      <c r="D61" s="19" t="str">
        <f>Roster!$E$2</f>
        <v>FORCE ELECTRICAL SERVICES</v>
      </c>
      <c r="E61" s="18" t="str">
        <f>CONCATENATE(Roster!C17," ",Roster!D17," ",Roster!G17," - ",Roster!E17,"")</f>
        <v>PEYTON WEATHERMON  - Apprentice 4</v>
      </c>
      <c r="F61" s="18" t="str">
        <f>CONCATENATE(Roster!H17," ",Roster!I17," ",Roster!L17," - ",Roster!J17)</f>
        <v>SHAWN MEEKS  - Apprentice 5</v>
      </c>
      <c r="G61" s="18"/>
      <c r="H61" s="24">
        <f t="shared" ca="1" si="0"/>
        <v>45695</v>
      </c>
      <c r="I61" s="25">
        <f t="shared" ca="1" si="1"/>
        <v>45696</v>
      </c>
      <c r="J61" s="19" t="str" cm="1">
        <f t="array" ref="J61">IFERROR(_xlfn.IFS(K61="Digger","Yes","Bucket Truck","no","Ledge Truck","no","Mechanic Truck","no","Pick-Up","no","Other","no"),"")</f>
        <v>Yes</v>
      </c>
      <c r="K61" s="11" t="str">
        <f>IFERROR(VLOOKUP(A:A,Roster!B:N,12,FALSE)," ")</f>
        <v>Digger</v>
      </c>
      <c r="L61" s="11" t="str">
        <f>IFERROR(VLOOKUP(A:A,Roster!B:O,14,FALSE)," ")</f>
        <v>Yes</v>
      </c>
    </row>
    <row r="62" spans="1:12" x14ac:dyDescent="0.25">
      <c r="A62" s="17">
        <v>14</v>
      </c>
      <c r="B62" s="19"/>
      <c r="C62" s="18"/>
      <c r="D62" s="19" t="str">
        <f>Roster!$E$2</f>
        <v>FORCE ELECTRICAL SERVICES</v>
      </c>
      <c r="E62" s="18" t="str">
        <f>CONCATENATE(Roster!C18," ",Roster!D18," ",Roster!G18," - ",Roster!E18,"")</f>
        <v>CHARLES COPEMAN  - Foreman</v>
      </c>
      <c r="F62" s="18" t="str">
        <f>CONCATENATE(Roster!H18," ",Roster!I18," ",Roster!L18," - ",Roster!J18)</f>
        <v>TERRY TILGMAN  - Apprentice 4</v>
      </c>
      <c r="G62" s="18"/>
      <c r="H62" s="24">
        <f t="shared" ca="1" si="0"/>
        <v>45695</v>
      </c>
      <c r="I62" s="25">
        <f t="shared" ca="1" si="1"/>
        <v>45696</v>
      </c>
      <c r="J62" s="19" t="str" cm="1">
        <f t="array" ref="J62">IFERROR(_xlfn.IFS(K62="Digger","Yes","Bucket Truck","no","Ledge Truck","no","Mechanic Truck","no","Pick-Up","no","Other","no"),"")</f>
        <v/>
      </c>
      <c r="K62" s="11" t="str">
        <f>IFERROR(VLOOKUP(A:A,Roster!B:N,12,FALSE)," ")</f>
        <v>Other</v>
      </c>
      <c r="L62" s="11" t="str">
        <f>IFERROR(VLOOKUP(A:A,Roster!B:O,14,FALSE)," ")</f>
        <v>Yes</v>
      </c>
    </row>
    <row r="63" spans="1:12" x14ac:dyDescent="0.25">
      <c r="A63" s="17">
        <v>15</v>
      </c>
      <c r="B63" s="19"/>
      <c r="C63" s="18"/>
      <c r="D63" s="19" t="str">
        <f>Roster!$E$2</f>
        <v>FORCE ELECTRICAL SERVICES</v>
      </c>
      <c r="E63" s="18" t="str">
        <f>CONCATENATE(Roster!C19," ",Roster!D19," ",Roster!G19," - ",Roster!E19,"")</f>
        <v>BRANDON DRY  - Journeyman</v>
      </c>
      <c r="F63" s="18" t="str">
        <f>CONCATENATE(Roster!H19," ",Roster!I19," ",Roster!L19," - ",Roster!J19)</f>
        <v>BRYAN BLEDSOE  - Apprentice 4</v>
      </c>
      <c r="G63" s="18"/>
      <c r="H63" s="24">
        <f t="shared" ca="1" si="0"/>
        <v>45695</v>
      </c>
      <c r="I63" s="25">
        <f t="shared" ca="1" si="1"/>
        <v>45696</v>
      </c>
      <c r="J63" s="19" t="str" cm="1">
        <f t="array" ref="J63">IFERROR(_xlfn.IFS(K63="Digger","Yes","Bucket Truck","no","Ledge Truck","no","Mechanic Truck","no","Pick-Up","no","Other","no"),"")</f>
        <v/>
      </c>
      <c r="K63" s="11" t="str">
        <f>IFERROR(VLOOKUP(A:A,Roster!B:N,12,FALSE)," ")</f>
        <v>Pick-Up</v>
      </c>
      <c r="L63" s="11" t="str">
        <f>IFERROR(VLOOKUP(A:A,Roster!B:O,14,FALSE)," ")</f>
        <v>Yes</v>
      </c>
    </row>
    <row r="64" spans="1:12" x14ac:dyDescent="0.25">
      <c r="A64" s="17">
        <v>16</v>
      </c>
      <c r="B64" s="19"/>
      <c r="C64" s="18"/>
      <c r="D64" s="19" t="str">
        <f>Roster!$E$2</f>
        <v>FORCE ELECTRICAL SERVICES</v>
      </c>
      <c r="E64" s="18" t="str">
        <f>CONCATENATE(Roster!C20," ",Roster!D20," ",Roster!G20," - ",Roster!E20,"")</f>
        <v>JARRETT MUSKRAT  - Apprentice 2</v>
      </c>
      <c r="F64" s="18" t="str">
        <f>CONCATENATE(Roster!H20," ",Roster!I20," ",Roster!L20," - ",Roster!J20)</f>
        <v>JOE HARGROVE  - Journeyman</v>
      </c>
      <c r="G64" s="18"/>
      <c r="H64" s="24">
        <f t="shared" ca="1" si="0"/>
        <v>45695</v>
      </c>
      <c r="I64" s="25">
        <f t="shared" ca="1" si="1"/>
        <v>45696</v>
      </c>
      <c r="J64" s="19" t="str" cm="1">
        <f t="array" ref="J64">IFERROR(_xlfn.IFS(K64="Digger","Yes","Bucket Truck","no","Ledge Truck","no","Mechanic Truck","no","Pick-Up","no","Other","no"),"")</f>
        <v/>
      </c>
      <c r="K64" s="11" t="str">
        <f>IFERROR(VLOOKUP(A:A,Roster!B:N,12,FALSE)," ")</f>
        <v>Bucket Truck</v>
      </c>
      <c r="L64" s="11" t="str">
        <f>IFERROR(VLOOKUP(A:A,Roster!B:O,14,FALSE)," ")</f>
        <v>Yes</v>
      </c>
    </row>
    <row r="65" spans="1:12" x14ac:dyDescent="0.25">
      <c r="A65" s="17">
        <v>17</v>
      </c>
      <c r="B65" s="19"/>
      <c r="C65" s="18"/>
      <c r="D65" s="19" t="str">
        <f>Roster!$E$2</f>
        <v>FORCE ELECTRICAL SERVICES</v>
      </c>
      <c r="E65" s="18" t="str">
        <f>CONCATENATE(Roster!C21," ",Roster!D21," ",Roster!G21," - ",Roster!E21,"")</f>
        <v>SAMMY COPEMAN  - Apprentice 5</v>
      </c>
      <c r="F65" s="18" t="str">
        <f>CONCATENATE(Roster!H21," ",Roster!I21," ",Roster!L21," - ",Roster!J21)</f>
        <v>JOHN BLEDSOE  - Foreman</v>
      </c>
      <c r="G65" s="18"/>
      <c r="H65" s="24">
        <f t="shared" ca="1" si="0"/>
        <v>45695</v>
      </c>
      <c r="I65" s="25">
        <f t="shared" ca="1" si="1"/>
        <v>45696</v>
      </c>
      <c r="J65" s="19" t="str" cm="1">
        <f t="array" ref="J65">IFERROR(_xlfn.IFS(K65="Digger","Yes","Bucket Truck","no","Ledge Truck","no","Mechanic Truck","no","Pick-Up","no","Other","no"),"")</f>
        <v/>
      </c>
      <c r="K65" s="11" t="str">
        <f>IFERROR(VLOOKUP(A:A,Roster!B:N,12,FALSE)," ")</f>
        <v>Bucket Truck</v>
      </c>
      <c r="L65" s="11" t="str">
        <f>IFERROR(VLOOKUP(A:A,Roster!B:O,14,FALSE)," ")</f>
        <v>Yes</v>
      </c>
    </row>
    <row r="66" spans="1:12" x14ac:dyDescent="0.25">
      <c r="A66" s="17">
        <v>18</v>
      </c>
      <c r="B66" s="19"/>
      <c r="C66" s="18"/>
      <c r="D66" s="19" t="str">
        <f>Roster!$E$2</f>
        <v>FORCE ELECTRICAL SERVICES</v>
      </c>
      <c r="E66" s="18" t="str">
        <f>CONCATENATE(Roster!C22," ",Roster!D22," ",Roster!G22," - ",Roster!E22,"")</f>
        <v>TYLER DRY  - Journeyman</v>
      </c>
      <c r="F66" s="18" t="str">
        <f>CONCATENATE(Roster!H22," ",Roster!I22," ",Roster!L22," - ",Roster!J22)</f>
        <v>TIMMY HAMER  - Journeyman</v>
      </c>
      <c r="G66" s="18"/>
      <c r="H66" s="24">
        <f t="shared" ca="1" si="0"/>
        <v>45695</v>
      </c>
      <c r="I66" s="25">
        <f t="shared" ca="1" si="1"/>
        <v>45696</v>
      </c>
      <c r="J66" s="19" t="str" cm="1">
        <f t="array" ref="J66">IFERROR(_xlfn.IFS(K66="Digger","Yes","Bucket Truck","no","Ledge Truck","no","Mechanic Truck","no","Pick-Up","no","Other","no"),"")</f>
        <v>Yes</v>
      </c>
      <c r="K66" s="11" t="str">
        <f>IFERROR(VLOOKUP(A:A,Roster!B:N,12,FALSE)," ")</f>
        <v>Digger</v>
      </c>
      <c r="L66" s="11" t="str">
        <f>IFERROR(VLOOKUP(A:A,Roster!B:O,14,FALSE)," ")</f>
        <v>Yes</v>
      </c>
    </row>
    <row r="67" spans="1:12" x14ac:dyDescent="0.25">
      <c r="A67" s="17">
        <v>19</v>
      </c>
      <c r="B67" s="19"/>
      <c r="C67" s="18"/>
      <c r="D67" s="19" t="str">
        <f>Roster!$E$2</f>
        <v>FORCE ELECTRICAL SERVICES</v>
      </c>
      <c r="E67" s="18" t="str">
        <f>CONCATENATE(Roster!C23," ",Roster!D23," ",Roster!G23," - ",Roster!E23,"")</f>
        <v>WALKER NEESE  - Foreman</v>
      </c>
      <c r="F67" s="18" t="str">
        <f>CONCATENATE(Roster!H23," ",Roster!I23," ",Roster!L23," - ",Roster!J23)</f>
        <v>PAUL STUART  - Operator</v>
      </c>
      <c r="G67" s="18"/>
      <c r="H67" s="24">
        <f t="shared" ca="1" si="0"/>
        <v>45695</v>
      </c>
      <c r="I67" s="25">
        <f t="shared" ca="1" si="1"/>
        <v>45696</v>
      </c>
      <c r="J67" s="19" t="str" cm="1">
        <f t="array" ref="J67">IFERROR(_xlfn.IFS(K67="Digger","Yes","Bucket Truck","no","Ledge Truck","no","Mechanic Truck","no","Pick-Up","no","Other","no"),"")</f>
        <v/>
      </c>
      <c r="K67" s="11" t="str">
        <f>IFERROR(VLOOKUP(A:A,Roster!B:N,12,FALSE)," ")</f>
        <v>Other</v>
      </c>
      <c r="L67" s="11" t="str">
        <f>IFERROR(VLOOKUP(A:A,Roster!B:O,14,FALSE)," ")</f>
        <v>Yes</v>
      </c>
    </row>
    <row r="68" spans="1:12" x14ac:dyDescent="0.25">
      <c r="A68" s="17">
        <v>20</v>
      </c>
      <c r="B68" s="19"/>
      <c r="C68" s="18"/>
      <c r="D68" s="19" t="str">
        <f>Roster!$E$2</f>
        <v>FORCE ELECTRICAL SERVICES</v>
      </c>
      <c r="E68" s="18" t="str">
        <f>CONCATENATE(Roster!C24," ",Roster!D24," ",Roster!G24," - ",Roster!E24,"")</f>
        <v>JESSIE COSBY  - Apprentice 3</v>
      </c>
      <c r="F68" s="18" t="str">
        <f>CONCATENATE(Roster!H24," ",Roster!I24," ",Roster!L24," - ",Roster!J24)</f>
        <v>DAKOTA AMIX  - Journeyman</v>
      </c>
      <c r="G68" s="18"/>
      <c r="H68" s="24">
        <f t="shared" ca="1" si="0"/>
        <v>45695</v>
      </c>
      <c r="I68" s="25">
        <f t="shared" ca="1" si="1"/>
        <v>45696</v>
      </c>
      <c r="J68" s="19" t="str" cm="1">
        <f t="array" ref="J68">IFERROR(_xlfn.IFS(K68="Digger","Yes","Bucket Truck","no","Ledge Truck","no","Mechanic Truck","no","Pick-Up","no","Other","no"),"")</f>
        <v/>
      </c>
      <c r="K68" s="11" t="str">
        <f>IFERROR(VLOOKUP(A:A,Roster!B:N,12,FALSE)," ")</f>
        <v>Pick-Up</v>
      </c>
      <c r="L68" s="11" t="str">
        <f>IFERROR(VLOOKUP(A:A,Roster!B:O,14,FALSE)," ")</f>
        <v>Yes</v>
      </c>
    </row>
    <row r="69" spans="1:12" x14ac:dyDescent="0.25">
      <c r="A69" s="17">
        <v>21</v>
      </c>
      <c r="B69" s="19"/>
      <c r="C69" s="18"/>
      <c r="D69" s="19" t="str">
        <f>Roster!$E$2</f>
        <v>FORCE ELECTRICAL SERVICES</v>
      </c>
      <c r="E69" s="18" t="str">
        <f>CONCATENATE(Roster!C25," ",Roster!D25," ",Roster!G25," - ",Roster!E25,"")</f>
        <v>ROBERT HARDEN  - Apprentice 6</v>
      </c>
      <c r="F69" s="18" t="str">
        <f>CONCATENATE(Roster!H25," ",Roster!I25," ",Roster!L25," - ",Roster!J25)</f>
        <v>ROBERT LAYTON  - Apprentice 6</v>
      </c>
      <c r="G69" s="18"/>
      <c r="H69" s="24">
        <f t="shared" ref="H69:H88" ca="1" si="2">IFERROR(IF(L69="Yes",TODAY()),"")</f>
        <v>45695</v>
      </c>
      <c r="I69" s="25">
        <f t="shared" ref="I69:I88" ca="1" si="3">H69+1</f>
        <v>45696</v>
      </c>
      <c r="J69" s="19" t="str" cm="1">
        <f t="array" ref="J69">IFERROR(_xlfn.IFS(K69="Digger","Yes","Bucket Truck","no","Ledge Truck","no","Mechanic Truck","no","Pick-Up","no","Other","no"),"")</f>
        <v/>
      </c>
      <c r="K69" s="11" t="str">
        <f>IFERROR(VLOOKUP(A:A,Roster!B:N,12,FALSE)," ")</f>
        <v>Bucket Truck</v>
      </c>
      <c r="L69" s="11" t="str">
        <f>IFERROR(VLOOKUP(A:A,Roster!B:O,14,FALSE)," ")</f>
        <v>Yes</v>
      </c>
    </row>
    <row r="70" spans="1:12" x14ac:dyDescent="0.25">
      <c r="A70" s="17">
        <v>22</v>
      </c>
      <c r="B70" s="19"/>
      <c r="C70" s="18"/>
      <c r="D70" s="19" t="str">
        <f>Roster!$E$2</f>
        <v>FORCE ELECTRICAL SERVICES</v>
      </c>
      <c r="E70" s="18" t="str">
        <f>CONCATENATE(Roster!C26," ",Roster!D26," ",Roster!G26," - ",Roster!E26,"")</f>
        <v>JOSEPH WAYMAN  - Journeyman</v>
      </c>
      <c r="F70" s="18" t="str">
        <f>CONCATENATE(Roster!H26," ",Roster!I26," ",Roster!L26," - ",Roster!J26)</f>
        <v>CECIL CROCKETT  - Journeyman</v>
      </c>
      <c r="G70" s="18"/>
      <c r="H70" s="24">
        <f t="shared" ca="1" si="2"/>
        <v>45695</v>
      </c>
      <c r="I70" s="25">
        <f t="shared" ca="1" si="3"/>
        <v>45696</v>
      </c>
      <c r="J70" s="19" t="str" cm="1">
        <f t="array" ref="J70">IFERROR(_xlfn.IFS(K70="Digger","Yes","Bucket Truck","no","Ledge Truck","no","Mechanic Truck","no","Pick-Up","no","Other","no"),"")</f>
        <v/>
      </c>
      <c r="K70" s="11" t="str">
        <f>IFERROR(VLOOKUP(A:A,Roster!B:N,12,FALSE)," ")</f>
        <v>Bucket Truck</v>
      </c>
      <c r="L70" s="11" t="str">
        <f>IFERROR(VLOOKUP(A:A,Roster!B:O,14,FALSE)," ")</f>
        <v>Yes</v>
      </c>
    </row>
    <row r="71" spans="1:12" x14ac:dyDescent="0.25">
      <c r="A71" s="17">
        <v>23</v>
      </c>
      <c r="B71" s="19"/>
      <c r="C71" s="18"/>
      <c r="D71" s="19" t="str">
        <f>Roster!$E$2</f>
        <v>FORCE ELECTRICAL SERVICES</v>
      </c>
      <c r="E71" s="18" t="str">
        <f>CONCATENATE(Roster!C27," ",Roster!D27," ",Roster!G27," - ",Roster!E27,"")</f>
        <v>TOBY ORF  - Journeyman</v>
      </c>
      <c r="F71" s="18" t="str">
        <f>CONCATENATE(Roster!H27," ",Roster!I27," ",Roster!L27," - ",Roster!J27)</f>
        <v>WILLIAM MCALLISTER  - Apprentice 5</v>
      </c>
      <c r="G71" s="18"/>
      <c r="H71" s="24">
        <f t="shared" ca="1" si="2"/>
        <v>45695</v>
      </c>
      <c r="I71" s="25">
        <f t="shared" ca="1" si="3"/>
        <v>45696</v>
      </c>
      <c r="J71" s="19" t="str" cm="1">
        <f t="array" ref="J71">IFERROR(_xlfn.IFS(K71="Digger","Yes","Bucket Truck","no","Ledge Truck","no","Mechanic Truck","no","Pick-Up","no","Other","no"),"")</f>
        <v>Yes</v>
      </c>
      <c r="K71" s="11" t="str">
        <f>IFERROR(VLOOKUP(A:A,Roster!B:N,12,FALSE)," ")</f>
        <v>Digger</v>
      </c>
      <c r="L71" s="11" t="str">
        <f>IFERROR(VLOOKUP(A:A,Roster!B:O,14,FALSE)," ")</f>
        <v>Yes</v>
      </c>
    </row>
    <row r="72" spans="1:12" x14ac:dyDescent="0.25">
      <c r="A72" s="17">
        <v>24</v>
      </c>
      <c r="B72" s="19"/>
      <c r="C72" s="18"/>
      <c r="D72" s="19" t="str">
        <f>Roster!$E$2</f>
        <v>FORCE ELECTRICAL SERVICES</v>
      </c>
      <c r="E72" s="18" t="str">
        <f>CONCATENATE(Roster!C28," ",Roster!D28," ",Roster!G28," - ",Roster!E28,"")</f>
        <v>JONATHAN JONES  - Journeyman</v>
      </c>
      <c r="F72" s="18" t="str">
        <f>CONCATENATE(Roster!H28," ",Roster!I28," ",Roster!L28," - ",Roster!J28)</f>
        <v>BARON ARZOLA  - Journeyman</v>
      </c>
      <c r="G72" s="18"/>
      <c r="H72" s="24">
        <f t="shared" ca="1" si="2"/>
        <v>45695</v>
      </c>
      <c r="I72" s="25">
        <f t="shared" ca="1" si="3"/>
        <v>45696</v>
      </c>
      <c r="J72" s="19" t="str" cm="1">
        <f t="array" ref="J72">IFERROR(_xlfn.IFS(K72="Digger","Yes","Bucket Truck","no","Ledge Truck","no","Mechanic Truck","no","Pick-Up","no","Other","no"),"")</f>
        <v/>
      </c>
      <c r="K72" s="11" t="str">
        <f>IFERROR(VLOOKUP(A:A,Roster!B:N,12,FALSE)," ")</f>
        <v>Pick-Up</v>
      </c>
      <c r="L72" s="11" t="str">
        <f>IFERROR(VLOOKUP(A:A,Roster!B:O,14,FALSE)," ")</f>
        <v>Yes</v>
      </c>
    </row>
    <row r="73" spans="1:12" x14ac:dyDescent="0.25">
      <c r="A73" s="17">
        <v>25</v>
      </c>
      <c r="B73" s="19"/>
      <c r="C73" s="18"/>
      <c r="D73" s="19" t="str">
        <f>Roster!$E$2</f>
        <v>FORCE ELECTRICAL SERVICES</v>
      </c>
      <c r="E73" s="18" t="str">
        <f>CONCATENATE(Roster!C29," ",Roster!D29," ",Roster!G29," - ",Roster!E29,"")</f>
        <v>FARON APAUTY  - Apprentice 5</v>
      </c>
      <c r="F73" s="18" t="str">
        <f>CONCATENATE(Roster!H29," ",Roster!I29," ",Roster!L29," - ",Roster!J29)</f>
        <v>KENTON WEBB  - Apprentice 5</v>
      </c>
      <c r="G73" s="18"/>
      <c r="H73" s="24">
        <f t="shared" ca="1" si="2"/>
        <v>45695</v>
      </c>
      <c r="I73" s="25">
        <f t="shared" ca="1" si="3"/>
        <v>45696</v>
      </c>
      <c r="J73" s="19" t="str" cm="1">
        <f t="array" ref="J73">IFERROR(_xlfn.IFS(K73="Digger","Yes","Bucket Truck","no","Ledge Truck","no","Mechanic Truck","no","Pick-Up","no","Other","no"),"")</f>
        <v/>
      </c>
      <c r="K73" s="11" t="str">
        <f>IFERROR(VLOOKUP(A:A,Roster!B:N,12,FALSE)," ")</f>
        <v>Bucket Truck</v>
      </c>
      <c r="L73" s="11" t="str">
        <f>IFERROR(VLOOKUP(A:A,Roster!B:O,14,FALSE)," ")</f>
        <v>Yes</v>
      </c>
    </row>
    <row r="74" spans="1:12" x14ac:dyDescent="0.25">
      <c r="A74" s="17">
        <v>26</v>
      </c>
      <c r="B74" s="19"/>
      <c r="C74" s="18"/>
      <c r="D74" s="19" t="str">
        <f>Roster!$E$2</f>
        <v>FORCE ELECTRICAL SERVICES</v>
      </c>
      <c r="E74" s="18" t="str">
        <f>CONCATENATE(Roster!C30," ",Roster!D30," ",Roster!G30," - ",Roster!E30,"")</f>
        <v xml:space="preserve">   - </v>
      </c>
      <c r="F74" s="18" t="str">
        <f>CONCATENATE(Roster!H30," ",Roster!I30," ",Roster!L30," - ",Roster!J30)</f>
        <v xml:space="preserve">   - </v>
      </c>
      <c r="G74" s="18"/>
      <c r="H74" s="24" t="b">
        <f t="shared" ca="1" si="2"/>
        <v>0</v>
      </c>
      <c r="I74" s="25">
        <f t="shared" ca="1" si="3"/>
        <v>1</v>
      </c>
      <c r="J74" s="19" t="str" cm="1">
        <f t="array" ref="J74">IFERROR(_xlfn.IFS(K74="Digger","Yes","Bucket Truck","no","Ledge Truck","no","Mechanic Truck","no","Pick-Up","no","Other","no"),"")</f>
        <v/>
      </c>
      <c r="K74" s="11" t="str">
        <f>IFERROR(VLOOKUP(A:A,Roster!B:N,12,FALSE)," ")</f>
        <v>Bucket Truck</v>
      </c>
      <c r="L74" s="11">
        <f>IFERROR(VLOOKUP(A:A,Roster!B:O,14,FALSE)," ")</f>
        <v>0</v>
      </c>
    </row>
    <row r="75" spans="1:12" x14ac:dyDescent="0.25">
      <c r="A75" s="17">
        <v>27</v>
      </c>
      <c r="B75" s="19"/>
      <c r="C75" s="18"/>
      <c r="D75" s="19" t="str">
        <f>Roster!$E$2</f>
        <v>FORCE ELECTRICAL SERVICES</v>
      </c>
      <c r="E75" s="18" t="str">
        <f>CONCATENATE(Roster!C31," ",Roster!D31," ",Roster!G31," - ",Roster!E31,"")</f>
        <v xml:space="preserve">   - </v>
      </c>
      <c r="F75" s="18" t="str">
        <f>CONCATENATE(Roster!H31," ",Roster!I31," ",Roster!L31," - ",Roster!J31)</f>
        <v xml:space="preserve">   - </v>
      </c>
      <c r="G75" s="18"/>
      <c r="H75" s="24" t="b">
        <f t="shared" ca="1" si="2"/>
        <v>0</v>
      </c>
      <c r="I75" s="25">
        <f t="shared" ca="1" si="3"/>
        <v>1</v>
      </c>
      <c r="J75" s="19" t="str" cm="1">
        <f t="array" ref="J75">IFERROR(_xlfn.IFS(K75="Digger","Yes","Bucket Truck","no","Ledge Truck","no","Mechanic Truck","no","Pick-Up","no","Other","no"),"")</f>
        <v>Yes</v>
      </c>
      <c r="K75" s="11" t="str">
        <f>IFERROR(VLOOKUP(A:A,Roster!B:N,12,FALSE)," ")</f>
        <v>Digger</v>
      </c>
      <c r="L75" s="11">
        <f>IFERROR(VLOOKUP(A:A,Roster!B:O,14,FALSE)," ")</f>
        <v>0</v>
      </c>
    </row>
    <row r="76" spans="1:12" x14ac:dyDescent="0.25">
      <c r="A76" s="17">
        <v>28</v>
      </c>
      <c r="B76" s="19"/>
      <c r="C76" s="18"/>
      <c r="D76" s="19" t="str">
        <f>Roster!$E$2</f>
        <v>FORCE ELECTRICAL SERVICES</v>
      </c>
      <c r="E76" s="18" t="str">
        <f>CONCATENATE(Roster!C32," ",Roster!D32," ",Roster!G32," - ",Roster!E32,"")</f>
        <v xml:space="preserve">   - </v>
      </c>
      <c r="F76" s="18" t="str">
        <f>CONCATENATE(Roster!H32," ",Roster!I32," ",Roster!L32," - ",Roster!J32)</f>
        <v xml:space="preserve">   - </v>
      </c>
      <c r="G76" s="18"/>
      <c r="H76" s="24" t="b">
        <f t="shared" ca="1" si="2"/>
        <v>0</v>
      </c>
      <c r="I76" s="25">
        <f t="shared" ca="1" si="3"/>
        <v>1</v>
      </c>
      <c r="J76" s="19" t="str" cm="1">
        <f t="array" ref="J76">IFERROR(_xlfn.IFS(K76="Digger","Yes","Bucket Truck","no","Ledge Truck","no","Mechanic Truck","no","Pick-Up","no","Other","no"),"")</f>
        <v/>
      </c>
      <c r="K76" s="11" t="str">
        <f>IFERROR(VLOOKUP(A:A,Roster!B:N,12,FALSE)," ")</f>
        <v>Pick-Up</v>
      </c>
      <c r="L76" s="11">
        <f>IFERROR(VLOOKUP(A:A,Roster!B:O,14,FALSE)," ")</f>
        <v>0</v>
      </c>
    </row>
    <row r="77" spans="1:12" x14ac:dyDescent="0.25">
      <c r="A77" s="17">
        <v>29</v>
      </c>
      <c r="B77" s="19"/>
      <c r="C77" s="18"/>
      <c r="D77" s="19" t="str">
        <f>Roster!$E$2</f>
        <v>FORCE ELECTRICAL SERVICES</v>
      </c>
      <c r="E77" s="18" t="str">
        <f>CONCATENATE(Roster!C33," ",Roster!D33," ",Roster!G33," - ",Roster!E33,"")</f>
        <v xml:space="preserve">   - </v>
      </c>
      <c r="F77" s="18" t="str">
        <f>CONCATENATE(Roster!H33," ",Roster!I33," ",Roster!L33," - ",Roster!J33)</f>
        <v xml:space="preserve">   - </v>
      </c>
      <c r="G77" s="18"/>
      <c r="H77" s="24" t="b">
        <f t="shared" ca="1" si="2"/>
        <v>0</v>
      </c>
      <c r="I77" s="25">
        <f t="shared" ca="1" si="3"/>
        <v>1</v>
      </c>
      <c r="J77" s="19" t="str" cm="1">
        <f t="array" ref="J77">IFERROR(_xlfn.IFS(K77="Digger","Yes","Bucket Truck","no","Ledge Truck","no","Mechanic Truck","no","Pick-Up","no","Other","no"),"")</f>
        <v/>
      </c>
      <c r="K77" s="11" t="str">
        <f>IFERROR(VLOOKUP(A:A,Roster!B:N,12,FALSE)," ")</f>
        <v>Bucket Truck</v>
      </c>
      <c r="L77" s="11">
        <f>IFERROR(VLOOKUP(A:A,Roster!B:O,14,FALSE)," ")</f>
        <v>0</v>
      </c>
    </row>
    <row r="78" spans="1:12" x14ac:dyDescent="0.25">
      <c r="A78" s="17">
        <v>30</v>
      </c>
      <c r="B78" s="19"/>
      <c r="C78" s="18"/>
      <c r="D78" s="19" t="str">
        <f>Roster!$E$2</f>
        <v>FORCE ELECTRICAL SERVICES</v>
      </c>
      <c r="E78" s="18" t="str">
        <f>CONCATENATE(Roster!C34," ",Roster!D34," ",Roster!G34," - ",Roster!E34,"")</f>
        <v xml:space="preserve">   - </v>
      </c>
      <c r="F78" s="18" t="str">
        <f>CONCATENATE(Roster!H34," ",Roster!I34," ",Roster!L34," - ",Roster!J34)</f>
        <v xml:space="preserve">   - </v>
      </c>
      <c r="G78" s="18"/>
      <c r="H78" s="24" t="b">
        <f t="shared" ca="1" si="2"/>
        <v>0</v>
      </c>
      <c r="I78" s="25">
        <f t="shared" ca="1" si="3"/>
        <v>1</v>
      </c>
      <c r="J78" s="19" t="str" cm="1">
        <f t="array" ref="J78">IFERROR(_xlfn.IFS(K78="Digger","Yes","Bucket Truck","no","Ledge Truck","no","Mechanic Truck","no","Pick-Up","no","Other","no"),"")</f>
        <v/>
      </c>
      <c r="K78" s="11" t="str">
        <f>IFERROR(VLOOKUP(A:A,Roster!B:N,12,FALSE)," ")</f>
        <v>Bucket Truck</v>
      </c>
      <c r="L78" s="11">
        <f>IFERROR(VLOOKUP(A:A,Roster!B:O,14,FALSE)," ")</f>
        <v>0</v>
      </c>
    </row>
    <row r="79" spans="1:12" x14ac:dyDescent="0.25">
      <c r="A79" s="17">
        <v>31</v>
      </c>
      <c r="B79" s="19"/>
      <c r="C79" s="18"/>
      <c r="D79" s="19" t="str">
        <f>Roster!$E$2</f>
        <v>FORCE ELECTRICAL SERVICES</v>
      </c>
      <c r="E79" s="18" t="str">
        <f>CONCATENATE(Roster!C35," ",Roster!D35," ",Roster!G35," - ",Roster!E35,"")</f>
        <v xml:space="preserve">   - </v>
      </c>
      <c r="F79" s="18" t="str">
        <f>CONCATENATE(Roster!H35," ",Roster!I35," ",Roster!L35," - ",Roster!J35)</f>
        <v xml:space="preserve">   - </v>
      </c>
      <c r="G79" s="18"/>
      <c r="H79" s="24" t="b">
        <f t="shared" ca="1" si="2"/>
        <v>0</v>
      </c>
      <c r="I79" s="25">
        <f t="shared" ca="1" si="3"/>
        <v>1</v>
      </c>
      <c r="J79" s="19" t="str" cm="1">
        <f t="array" ref="J79">IFERROR(_xlfn.IFS(K79="Digger","Yes","Bucket Truck","no","Ledge Truck","no","Mechanic Truck","no","Pick-Up","no","Other","no"),"")</f>
        <v>Yes</v>
      </c>
      <c r="K79" s="11" t="str">
        <f>IFERROR(VLOOKUP(A:A,Roster!B:N,12,FALSE)," ")</f>
        <v>Digger</v>
      </c>
      <c r="L79" s="11">
        <f>IFERROR(VLOOKUP(A:A,Roster!B:O,14,FALSE)," ")</f>
        <v>0</v>
      </c>
    </row>
    <row r="80" spans="1:12" x14ac:dyDescent="0.25">
      <c r="A80" s="17">
        <v>32</v>
      </c>
      <c r="B80" s="19"/>
      <c r="C80" s="18"/>
      <c r="D80" s="19" t="str">
        <f>Roster!$E$2</f>
        <v>FORCE ELECTRICAL SERVICES</v>
      </c>
      <c r="E80" s="18" t="str">
        <f>CONCATENATE(Roster!C36," ",Roster!D36," ",Roster!G36," - ",Roster!E36,"")</f>
        <v xml:space="preserve">   - </v>
      </c>
      <c r="F80" s="18" t="str">
        <f>CONCATENATE(Roster!H36," ",Roster!I36," ",Roster!L36," - ",Roster!J36)</f>
        <v xml:space="preserve">   - </v>
      </c>
      <c r="G80" s="18"/>
      <c r="H80" s="24" t="b">
        <f t="shared" ca="1" si="2"/>
        <v>0</v>
      </c>
      <c r="I80" s="25">
        <f t="shared" ca="1" si="3"/>
        <v>1</v>
      </c>
      <c r="J80" s="19" t="str" cm="1">
        <f t="array" ref="J80">IFERROR(_xlfn.IFS(K80="Digger","Yes","Bucket Truck","no","Ledge Truck","no","Mechanic Truck","no","Pick-Up","no","Other","no"),"")</f>
        <v/>
      </c>
      <c r="K80" s="11" t="str">
        <f>IFERROR(VLOOKUP(A:A,Roster!B:N,12,FALSE)," ")</f>
        <v>Pick-Up</v>
      </c>
      <c r="L80" s="11">
        <f>IFERROR(VLOOKUP(A:A,Roster!B:O,14,FALSE)," ")</f>
        <v>0</v>
      </c>
    </row>
    <row r="81" spans="1:12" x14ac:dyDescent="0.25">
      <c r="A81" s="17">
        <v>33</v>
      </c>
      <c r="B81" s="19"/>
      <c r="C81" s="18"/>
      <c r="D81" s="19" t="str">
        <f>Roster!$E$2</f>
        <v>FORCE ELECTRICAL SERVICES</v>
      </c>
      <c r="E81" s="18" t="str">
        <f>CONCATENATE(Roster!C37," ",Roster!D37," ",Roster!G37," - ",Roster!E37,"")</f>
        <v xml:space="preserve">   - </v>
      </c>
      <c r="F81" s="18" t="str">
        <f>CONCATENATE(Roster!H37," ",Roster!I37," ",Roster!L37," - ",Roster!J37)</f>
        <v xml:space="preserve">   - </v>
      </c>
      <c r="G81" s="18"/>
      <c r="H81" s="24" t="b">
        <f t="shared" ca="1" si="2"/>
        <v>0</v>
      </c>
      <c r="I81" s="25">
        <f t="shared" ca="1" si="3"/>
        <v>1</v>
      </c>
      <c r="J81" s="19" t="str" cm="1">
        <f t="array" ref="J81">IFERROR(_xlfn.IFS(K81="Digger","Yes","Bucket Truck","no","Ledge Truck","no","Mechanic Truck","no","Pick-Up","no","Other","no"),"")</f>
        <v/>
      </c>
      <c r="K81" s="11" t="str">
        <f>IFERROR(VLOOKUP(A:A,Roster!B:N,12,FALSE)," ")</f>
        <v>Bucket Truck</v>
      </c>
      <c r="L81" s="11">
        <f>IFERROR(VLOOKUP(A:A,Roster!B:O,14,FALSE)," ")</f>
        <v>0</v>
      </c>
    </row>
    <row r="82" spans="1:12" x14ac:dyDescent="0.25">
      <c r="A82" s="17">
        <v>34</v>
      </c>
      <c r="B82" s="19"/>
      <c r="C82" s="18"/>
      <c r="D82" s="19" t="str">
        <f>Roster!$E$2</f>
        <v>FORCE ELECTRICAL SERVICES</v>
      </c>
      <c r="E82" s="18" t="str">
        <f>CONCATENATE(Roster!C38," ",Roster!D38," ",Roster!G38," - ",Roster!E38,"")</f>
        <v xml:space="preserve">   - </v>
      </c>
      <c r="F82" s="18" t="str">
        <f>CONCATENATE(Roster!H38," ",Roster!I38," ",Roster!L38," - ",Roster!J38)</f>
        <v xml:space="preserve">   - </v>
      </c>
      <c r="G82" s="18"/>
      <c r="H82" s="24" t="b">
        <f t="shared" ca="1" si="2"/>
        <v>0</v>
      </c>
      <c r="I82" s="25">
        <f t="shared" ca="1" si="3"/>
        <v>1</v>
      </c>
      <c r="J82" s="19" t="str" cm="1">
        <f t="array" ref="J82">IFERROR(_xlfn.IFS(K82="Digger","Yes","Bucket Truck","no","Ledge Truck","no","Mechanic Truck","no","Pick-Up","no","Other","no"),"")</f>
        <v/>
      </c>
      <c r="K82" s="11" t="str">
        <f>IFERROR(VLOOKUP(A:A,Roster!B:N,12,FALSE)," ")</f>
        <v>Bucket Truck</v>
      </c>
      <c r="L82" s="11">
        <f>IFERROR(VLOOKUP(A:A,Roster!B:O,14,FALSE)," ")</f>
        <v>0</v>
      </c>
    </row>
    <row r="83" spans="1:12" x14ac:dyDescent="0.25">
      <c r="A83" s="17">
        <v>35</v>
      </c>
      <c r="B83" s="19"/>
      <c r="C83" s="18"/>
      <c r="D83" s="19" t="str">
        <f>Roster!$E$2</f>
        <v>FORCE ELECTRICAL SERVICES</v>
      </c>
      <c r="E83" s="18" t="str">
        <f>CONCATENATE(Roster!C39," ",Roster!D39," ",Roster!G39," - ",Roster!E39,"")</f>
        <v xml:space="preserve">   - </v>
      </c>
      <c r="F83" s="18" t="str">
        <f>CONCATENATE(Roster!H39," ",Roster!I39," ",Roster!L39," - ",Roster!J39)</f>
        <v xml:space="preserve">   - </v>
      </c>
      <c r="G83" s="18"/>
      <c r="H83" s="24" t="b">
        <f t="shared" ca="1" si="2"/>
        <v>0</v>
      </c>
      <c r="I83" s="25">
        <f t="shared" ca="1" si="3"/>
        <v>1</v>
      </c>
      <c r="J83" s="19" t="str" cm="1">
        <f t="array" ref="J83">IFERROR(_xlfn.IFS(K83="Digger","Yes","Bucket Truck","no","Ledge Truck","no","Mechanic Truck","no","Pick-Up","no","Other","no"),"")</f>
        <v>Yes</v>
      </c>
      <c r="K83" s="11" t="str">
        <f>IFERROR(VLOOKUP(A:A,Roster!B:N,12,FALSE)," ")</f>
        <v>Digger</v>
      </c>
      <c r="L83" s="11">
        <f>IFERROR(VLOOKUP(A:A,Roster!B:O,14,FALSE)," ")</f>
        <v>0</v>
      </c>
    </row>
    <row r="84" spans="1:12" x14ac:dyDescent="0.25">
      <c r="A84" s="17">
        <v>36</v>
      </c>
      <c r="B84" s="19"/>
      <c r="C84" s="18"/>
      <c r="D84" s="19" t="str">
        <f>Roster!$E$2</f>
        <v>FORCE ELECTRICAL SERVICES</v>
      </c>
      <c r="E84" s="18" t="str">
        <f>CONCATENATE(Roster!C40," ",Roster!D40," ",Roster!G40," - ",Roster!E40,"")</f>
        <v xml:space="preserve">   - </v>
      </c>
      <c r="F84" s="18" t="str">
        <f>CONCATENATE(Roster!H40," ",Roster!I40," ",Roster!L40," - ",Roster!J40)</f>
        <v xml:space="preserve">   - </v>
      </c>
      <c r="G84" s="18"/>
      <c r="H84" s="24" t="b">
        <f t="shared" ca="1" si="2"/>
        <v>0</v>
      </c>
      <c r="I84" s="25">
        <f t="shared" ca="1" si="3"/>
        <v>1</v>
      </c>
      <c r="J84" s="19" t="str" cm="1">
        <f t="array" ref="J84">IFERROR(_xlfn.IFS(K84="Digger","Yes","Bucket Truck","no","Ledge Truck","no","Mechanic Truck","no","Pick-Up","no","Other","no"),"")</f>
        <v/>
      </c>
      <c r="K84" s="11" t="str">
        <f>IFERROR(VLOOKUP(A:A,Roster!B:N,12,FALSE)," ")</f>
        <v>Pick-Up</v>
      </c>
      <c r="L84" s="11">
        <f>IFERROR(VLOOKUP(A:A,Roster!B:O,14,FALSE)," ")</f>
        <v>0</v>
      </c>
    </row>
    <row r="85" spans="1:12" x14ac:dyDescent="0.25">
      <c r="A85" s="17">
        <v>37</v>
      </c>
      <c r="B85" s="19"/>
      <c r="C85" s="18"/>
      <c r="D85" s="19" t="str">
        <f>Roster!$E$2</f>
        <v>FORCE ELECTRICAL SERVICES</v>
      </c>
      <c r="E85" s="18" t="str">
        <f>CONCATENATE(Roster!C41," ",Roster!D41," ",Roster!G41," - ",Roster!E41,"")</f>
        <v xml:space="preserve">   - </v>
      </c>
      <c r="F85" s="18" t="str">
        <f>CONCATENATE(Roster!H41," ",Roster!I41," ",Roster!L41," - ",Roster!J41)</f>
        <v xml:space="preserve">   - </v>
      </c>
      <c r="G85" s="18"/>
      <c r="H85" s="24" t="b">
        <f t="shared" ca="1" si="2"/>
        <v>0</v>
      </c>
      <c r="I85" s="25">
        <f t="shared" ca="1" si="3"/>
        <v>1</v>
      </c>
      <c r="J85" s="19" t="str" cm="1">
        <f t="array" ref="J85">IFERROR(_xlfn.IFS(K85="Digger","Yes","Bucket Truck","no","Ledge Truck","no","Mechanic Truck","no","Pick-Up","no","Other","no"),"")</f>
        <v/>
      </c>
      <c r="K85" s="11" t="str">
        <f>IFERROR(VLOOKUP(A:A,Roster!B:N,12,FALSE)," ")</f>
        <v>Bucket Truck</v>
      </c>
      <c r="L85" s="11">
        <f>IFERROR(VLOOKUP(A:A,Roster!B:O,14,FALSE)," ")</f>
        <v>0</v>
      </c>
    </row>
    <row r="86" spans="1:12" x14ac:dyDescent="0.25">
      <c r="A86" s="17">
        <v>38</v>
      </c>
      <c r="B86" s="19"/>
      <c r="C86" s="18"/>
      <c r="D86" s="19" t="str">
        <f>Roster!$E$2</f>
        <v>FORCE ELECTRICAL SERVICES</v>
      </c>
      <c r="E86" s="18" t="str">
        <f>CONCATENATE(Roster!C42," ",Roster!D42," ",Roster!G42," - ",Roster!E42,"")</f>
        <v xml:space="preserve">   - </v>
      </c>
      <c r="F86" s="18" t="str">
        <f>CONCATENATE(Roster!H42," ",Roster!I42," ",Roster!L42," - ",Roster!J42)</f>
        <v xml:space="preserve">   - </v>
      </c>
      <c r="G86" s="18"/>
      <c r="H86" s="24" t="b">
        <f t="shared" ca="1" si="2"/>
        <v>0</v>
      </c>
      <c r="I86" s="25">
        <f t="shared" ca="1" si="3"/>
        <v>1</v>
      </c>
      <c r="J86" s="19" t="str" cm="1">
        <f t="array" ref="J86">IFERROR(_xlfn.IFS(K86="Digger","Yes","Bucket Truck","no","Ledge Truck","no","Mechanic Truck","no","Pick-Up","no","Other","no"),"")</f>
        <v/>
      </c>
      <c r="K86" s="11" t="str">
        <f>IFERROR(VLOOKUP(A:A,Roster!B:N,12,FALSE)," ")</f>
        <v>Bucket Truck</v>
      </c>
      <c r="L86" s="11">
        <f>IFERROR(VLOOKUP(A:A,Roster!B:O,14,FALSE)," ")</f>
        <v>0</v>
      </c>
    </row>
    <row r="87" spans="1:12" x14ac:dyDescent="0.25">
      <c r="A87" s="17">
        <v>39</v>
      </c>
      <c r="B87" s="19"/>
      <c r="C87" s="18"/>
      <c r="D87" s="19" t="str">
        <f>Roster!$E$2</f>
        <v>FORCE ELECTRICAL SERVICES</v>
      </c>
      <c r="E87" s="18" t="str">
        <f>CONCATENATE(Roster!C43," ",Roster!D43," ",Roster!G43," - ",Roster!E43,"")</f>
        <v xml:space="preserve">   - </v>
      </c>
      <c r="F87" s="18" t="str">
        <f>CONCATENATE(Roster!H43," ",Roster!I43," ",Roster!L43," - ",Roster!J43)</f>
        <v xml:space="preserve">   - </v>
      </c>
      <c r="G87" s="18"/>
      <c r="H87" s="24" t="b">
        <f t="shared" ca="1" si="2"/>
        <v>0</v>
      </c>
      <c r="I87" s="25">
        <f t="shared" ca="1" si="3"/>
        <v>1</v>
      </c>
      <c r="J87" s="19" t="str" cm="1">
        <f t="array" ref="J87">IFERROR(_xlfn.IFS(K87="Digger","Yes","Bucket Truck","no","Ledge Truck","no","Mechanic Truck","no","Pick-Up","no","Other","no"),"")</f>
        <v>Yes</v>
      </c>
      <c r="K87" s="11" t="str">
        <f>IFERROR(VLOOKUP(A:A,Roster!B:N,12,FALSE)," ")</f>
        <v>Digger</v>
      </c>
      <c r="L87" s="11">
        <f>IFERROR(VLOOKUP(A:A,Roster!B:O,14,FALSE)," ")</f>
        <v>0</v>
      </c>
    </row>
    <row r="88" spans="1:12" ht="15.75" thickBot="1" x14ac:dyDescent="0.3">
      <c r="A88" s="21">
        <v>40</v>
      </c>
      <c r="B88" s="19"/>
      <c r="C88" s="18"/>
      <c r="D88" s="19" t="str">
        <f>Roster!$E$2</f>
        <v>FORCE ELECTRICAL SERVICES</v>
      </c>
      <c r="E88" s="18" t="str">
        <f>CONCATENATE(Roster!C46," ",Roster!D46," ",Roster!G46," - ",Roster!E46,"")</f>
        <v xml:space="preserve">   - </v>
      </c>
      <c r="F88" s="18" t="str">
        <f>CONCATENATE(Roster!H46," ",Roster!I46," ",Roster!L46," - ",Roster!J46)</f>
        <v xml:space="preserve">   - </v>
      </c>
      <c r="G88" s="18"/>
      <c r="H88" s="24" t="b">
        <f t="shared" ca="1" si="2"/>
        <v>0</v>
      </c>
      <c r="I88" s="25">
        <f t="shared" ca="1" si="3"/>
        <v>1</v>
      </c>
      <c r="J88" s="19" t="str" cm="1">
        <f t="array" ref="J88">IFERROR(_xlfn.IFS(K88="Digger","Yes","Bucket Truck","no","Ledge Truck","no","Mechanic Truck","no","Pick-Up","no","Other","no"),"")</f>
        <v/>
      </c>
      <c r="K88" s="11" t="str">
        <f>IFERROR(VLOOKUP(A:A,Roster!B:N,12,FALSE)," ")</f>
        <v>Bucket Truck</v>
      </c>
      <c r="L88" s="11">
        <f>IFERROR(VLOOKUP(A:A,Roster!B:O,14,FALSE)," ")</f>
        <v>0</v>
      </c>
    </row>
  </sheetData>
  <sheetProtection algorithmName="SHA-512" hashValue="l++lY2uNCTp7aATWG9WPylF8VMAaY62Ff1T2lnIJUv+qtLPG3CqMtcqzAzHzY4+qhTcoBEH4z2NJXfURt7ZvDQ==" saltValue="vOV0tFNLMbKrxx+ZRmbICA==" spinCount="100000" sheet="1" objects="1" scenarios="1"/>
  <sortState xmlns:xlrd2="http://schemas.microsoft.com/office/spreadsheetml/2017/richdata2" ref="U4:U22">
    <sortCondition ref="U4:U22"/>
  </sortState>
  <mergeCells count="2">
    <mergeCell ref="A47:L47"/>
    <mergeCell ref="A2:H2"/>
  </mergeCells>
  <dataValidations count="1">
    <dataValidation type="list" allowBlank="1" showInputMessage="1" showErrorMessage="1" sqref="K48" xr:uid="{BA0F2C5D-3816-4AE3-98E4-3C0F66EC6AED}">
      <formula1>$O$4:$O$8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F844691902C4CB89CF4DBD95B57FD" ma:contentTypeVersion="15" ma:contentTypeDescription="Create a new document." ma:contentTypeScope="" ma:versionID="f91572188729c59f1267fd59d18e4e64">
  <xsd:schema xmlns:xsd="http://www.w3.org/2001/XMLSchema" xmlns:xs="http://www.w3.org/2001/XMLSchema" xmlns:p="http://schemas.microsoft.com/office/2006/metadata/properties" xmlns:ns2="272fc55e-5636-4922-8167-3c72bd671224" xmlns:ns3="13d92d68-841f-40b1-83ba-13d53451f853" targetNamespace="http://schemas.microsoft.com/office/2006/metadata/properties" ma:root="true" ma:fieldsID="521e7d8944b7c8a67d28611838ef27f3" ns2:_="" ns3:_="">
    <xsd:import namespace="272fc55e-5636-4922-8167-3c72bd671224"/>
    <xsd:import namespace="13d92d68-841f-40b1-83ba-13d53451f8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fc55e-5636-4922-8167-3c72bd6712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6b2ba8d-4e63-4680-8343-dd65183e41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92d68-841f-40b1-83ba-13d53451f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c5ff660-1535-4650-95de-7e7cd1617bbd}" ma:internalName="TaxCatchAll" ma:showField="CatchAllData" ma:web="13d92d68-841f-40b1-83ba-13d53451f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ACB3B-F47D-4287-AED0-132F3CA10E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8F282E-24DB-4809-AB66-0ECF493FF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fc55e-5636-4922-8167-3c72bd671224"/>
    <ds:schemaRef ds:uri="13d92d68-841f-40b1-83ba-13d53451f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Roster</vt:lpstr>
      <vt:lpstr>For Office Use Only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Lena Walker</dc:creator>
  <cp:keywords/>
  <dc:description/>
  <cp:lastModifiedBy>Mike Schaeffer</cp:lastModifiedBy>
  <cp:revision/>
  <dcterms:created xsi:type="dcterms:W3CDTF">2023-08-30T12:46:21Z</dcterms:created>
  <dcterms:modified xsi:type="dcterms:W3CDTF">2025-02-07T15:30:43Z</dcterms:modified>
  <cp:category/>
  <cp:contentStatus/>
</cp:coreProperties>
</file>